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P.O." sheetId="1" r:id="rId1"/>
    <sheet name="M.C." sheetId="2" r:id="rId2"/>
    <sheet name="CFF" sheetId="3" r:id="rId3"/>
    <sheet name="CO" sheetId="4" state="hidden" r:id="rId4"/>
    <sheet name="BDI" sheetId="5" r:id="rId5"/>
    <sheet name="COMPOSIÇÃO -4" sheetId="6" r:id="rId6"/>
  </sheets>
  <definedNames>
    <definedName name="_xlnm.Print_Area" localSheetId="4">'BDI'!$A$1:$G$44</definedName>
    <definedName name="_xlnm.Print_Area" localSheetId="5">'COMPOSIÇÃO -4'!$A$1:$J$29</definedName>
    <definedName name="_xlnm.Print_Area" localSheetId="0">'P.O.'!$A$1:$H$36</definedName>
    <definedName name="_xlnm.Print_Titles" localSheetId="1">'M.C.'!$1:$3</definedName>
    <definedName name="_xlnm.Print_Titles" localSheetId="0">'P.O.'!$1:$9</definedName>
  </definedNames>
  <calcPr fullCalcOnLoad="1"/>
</workbook>
</file>

<file path=xl/comments5.xml><?xml version="1.0" encoding="utf-8"?>
<comments xmlns="http://schemas.openxmlformats.org/spreadsheetml/2006/main">
  <authors>
    <author>Cremilson In?cio de Souza</author>
    <author>c094707</author>
  </authors>
  <commentList>
    <comment ref="B10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sz val="9"/>
            <rFont val="Tahoma"/>
            <family val="2"/>
          </rPr>
          <t>3.3.10.7.6.1</t>
        </r>
        <r>
          <rPr>
            <b/>
            <sz val="9"/>
            <rFont val="Tahoma"/>
            <family val="2"/>
          </rPr>
          <t xml:space="preserve"> “Construção de Edifícios” </t>
        </r>
        <r>
          <rPr>
            <sz val="9"/>
            <rFont val="Tahoma"/>
            <family val="2"/>
          </rPr>
          <t>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a </t>
        </r>
        <r>
          <rPr>
            <u val="single"/>
            <sz val="9"/>
            <rFont val="Tahoma"/>
            <family val="2"/>
          </rPr>
          <t>construção e reforma de edifícios</t>
        </r>
        <r>
          <rPr>
            <sz val="9"/>
            <rFont val="Tahoma"/>
            <family val="2"/>
          </rPr>
          <t>, unidades habitacionais, escolas, hospitais, hotéis, restaurantes, armazéns e depósitos, edifícios para uso agropecuário, estações para trens e metropolitanos,</t>
        </r>
        <r>
          <rPr>
            <u val="single"/>
            <sz val="9"/>
            <rFont val="Tahoma"/>
            <family val="2"/>
          </rPr>
          <t xml:space="preserve"> estádios esportivos e quadras cobertas,</t>
        </r>
        <r>
          <rPr>
            <sz val="9"/>
            <rFont val="Tahoma"/>
            <family val="2"/>
          </rPr>
          <t xml:space="preserve">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</t>
        </r>
        <r>
          <rPr>
            <u val="single"/>
            <sz val="9"/>
            <rFont val="Tahoma"/>
            <family val="2"/>
          </rPr>
          <t xml:space="preserve"> pórticos, mirantes </t>
        </r>
        <r>
          <rPr>
            <sz val="9"/>
            <rFont val="Tahoma"/>
            <family val="2"/>
          </rPr>
          <t xml:space="preserve">e outros edifícios de finalidade turística.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3.3.10.7.6.2</t>
        </r>
        <r>
          <rPr>
            <b/>
            <sz val="9"/>
            <rFont val="Tahoma"/>
            <family val="2"/>
          </rPr>
          <t xml:space="preserve"> “Construção de Rodovias e Ferrovias”</t>
        </r>
        <r>
          <rPr>
            <sz val="9"/>
            <rFont val="Tahoma"/>
            <family val="2"/>
          </rPr>
          <t xml:space="preserve"> 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</t>
        </r>
        <r>
          <rPr>
            <u val="single"/>
            <sz val="9"/>
            <rFont val="Tahoma"/>
            <family val="2"/>
          </rPr>
          <t>pavimentação e sinalização de vias urbanas</t>
        </r>
        <r>
          <rPr>
            <sz val="9"/>
            <rFont val="Tahoma"/>
            <family val="2"/>
          </rPr>
          <t xml:space="preserve">, ruas e locais para estacionamento de veículos, a construção de </t>
        </r>
        <r>
          <rPr>
            <u val="single"/>
            <sz val="9"/>
            <rFont val="Tahoma"/>
            <family val="2"/>
          </rPr>
          <t>praças</t>
        </r>
        <r>
          <rPr>
            <sz val="9"/>
            <rFont val="Tahoma"/>
            <family val="2"/>
          </rPr>
          <t xml:space="preserve">, pista de atletismo, </t>
        </r>
        <r>
          <rPr>
            <u val="single"/>
            <sz val="9"/>
            <rFont val="Tahoma"/>
            <family val="2"/>
          </rPr>
          <t xml:space="preserve">campos de futebol </t>
        </r>
        <r>
          <rPr>
            <sz val="9"/>
            <rFont val="Tahoma"/>
            <family val="2"/>
          </rPr>
          <t xml:space="preserve">e </t>
        </r>
        <r>
          <rPr>
            <u val="single"/>
            <sz val="9"/>
            <rFont val="Tahoma"/>
            <family val="2"/>
          </rPr>
          <t>calçadas</t>
        </r>
        <r>
          <rPr>
            <sz val="9"/>
            <rFont val="Tahoma"/>
            <family val="2"/>
          </rPr>
          <t xml:space="preserve"> para pedestres, elevados, passarelas e </t>
        </r>
        <r>
          <rPr>
            <i/>
            <sz val="9"/>
            <rFont val="Tahoma"/>
            <family val="2"/>
          </rPr>
          <t>ciclovias</t>
        </r>
        <r>
          <rPr>
            <sz val="9"/>
            <rFont val="Tahoma"/>
            <family val="2"/>
          </rPr>
          <t xml:space="preserve">, metrô e VLT.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3.3.10.7.6.3</t>
        </r>
        <r>
          <rPr>
            <b/>
            <sz val="9"/>
            <rFont val="Tahoma"/>
            <family val="2"/>
          </rPr>
          <t xml:space="preserve"> “Construção de Redes de Abastecimento de Água, Coleta de Esgoto e Construções Correlatas” </t>
        </r>
        <r>
          <rPr>
            <sz val="9"/>
            <rFont val="Tahoma"/>
            <family val="2"/>
          </rPr>
          <t>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a construção de sistemas para o abastecimento de água tratada - reservatórios de distribuição, estações elevatórias de bombeamento, linhas principais de adução de longa e média distância e redes de distribuição de água, a construção de </t>
        </r>
        <r>
          <rPr>
            <u val="single"/>
            <sz val="9"/>
            <rFont val="Tahoma"/>
            <family val="2"/>
          </rPr>
          <t>redes de coleta de esgoto</t>
        </r>
        <r>
          <rPr>
            <sz val="9"/>
            <rFont val="Tahoma"/>
            <family val="2"/>
          </rPr>
          <t xml:space="preserve">, inclusive de interceptores, </t>
        </r>
        <r>
          <rPr>
            <u val="single"/>
            <sz val="9"/>
            <rFont val="Tahoma"/>
            <family val="2"/>
          </rPr>
          <t>estações de tratamento de esgoto</t>
        </r>
        <r>
          <rPr>
            <sz val="9"/>
            <rFont val="Tahoma"/>
            <family val="2"/>
          </rPr>
          <t xml:space="preserve"> (ETE), estações de bombeamento de esgoto (EBE), a construção de galerias pluviais (obras de micro e macrodrenagem);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as obras de irrigação (canais), a manutenção de </t>
        </r>
        <r>
          <rPr>
            <u val="single"/>
            <sz val="9"/>
            <rFont val="Tahoma"/>
            <family val="2"/>
          </rPr>
          <t>redes de abastecimento de água tratada</t>
        </r>
        <r>
          <rPr>
            <sz val="9"/>
            <rFont val="Tahoma"/>
            <family val="2"/>
          </rPr>
          <t xml:space="preserve">, a manutenção de redes de coleta e de sistemas de tratamento de esgoto, conforme classificação 4222-7 do CNAE 2.0;
 a construção de </t>
        </r>
        <r>
          <rPr>
            <u val="single"/>
            <sz val="9"/>
            <rFont val="Tahoma"/>
            <family val="2"/>
          </rPr>
          <t>estações de tratamento de água</t>
        </r>
        <r>
          <rPr>
            <sz val="9"/>
            <rFont val="Tahoma"/>
            <family val="2"/>
          </rPr>
          <t xml:space="preserve"> (ETA).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3.3.10.7.6.4</t>
        </r>
        <r>
          <rPr>
            <b/>
            <sz val="9"/>
            <rFont val="Tahoma"/>
            <family val="2"/>
          </rPr>
          <t xml:space="preserve"> “Construção e Manutenção de Estações e Redes de Distribuição de Energia Elétrica” </t>
        </r>
        <r>
          <rPr>
            <sz val="9"/>
            <rFont val="Tahoma"/>
            <family val="2"/>
          </rPr>
          <t>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obras de iluminação pública e a construção de barragens e represas para geração de energia elétrica.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3.3.10.7.6.5</t>
        </r>
        <r>
          <rPr>
            <b/>
            <sz val="9"/>
            <rFont val="Tahoma"/>
            <family val="2"/>
          </rPr>
          <t xml:space="preserve"> Para o tipo de obra “Portuárias, Marítimas e Fluviais”</t>
        </r>
        <r>
          <rPr>
            <sz val="9"/>
            <rFont val="Tahoma"/>
            <family val="2"/>
          </rPr>
          <t xml:space="preserve"> 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obras marítimas e fluviais, tais como, construção de instalações portuárias, construção de portos e marinas, construção de eclusas e canais de navegação (vias navegáveis), enrrocamentos, obras de dragagem, aterro hidráulico, </t>
        </r>
        <r>
          <rPr>
            <u val="single"/>
            <sz val="9"/>
            <rFont val="Tahoma"/>
            <family val="2"/>
          </rPr>
          <t>barragens,</t>
        </r>
        <r>
          <rPr>
            <sz val="9"/>
            <rFont val="Tahoma"/>
            <family val="2"/>
          </rPr>
          <t xml:space="preserve"> represas e diques, exceto para energia elétrica, a construção de emissários submarinos, a instalação de cabos submarinos, conforme classificação 4291-0 do CNAE 2.0;
 a</t>
        </r>
        <r>
          <rPr>
            <u val="single"/>
            <sz val="9"/>
            <rFont val="Tahoma"/>
            <family val="2"/>
          </rPr>
          <t xml:space="preserve"> construção de píeres </t>
        </r>
        <r>
          <rPr>
            <sz val="9"/>
            <rFont val="Tahoma"/>
            <family val="2"/>
          </rPr>
          <t>e outras obras com influência direta de cursos d’água.</t>
        </r>
      </text>
    </comment>
    <comment ref="C17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8" authorId="1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0" authorId="1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2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6" authorId="1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28" authorId="1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29" authorId="1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<sst xmlns="http://schemas.openxmlformats.org/spreadsheetml/2006/main" count="308" uniqueCount="191">
  <si>
    <t>PLANILHA ORÇAMENTÁRIA</t>
  </si>
  <si>
    <t>ITEM</t>
  </si>
  <si>
    <t>FONTE</t>
  </si>
  <si>
    <t>CÓDIGO</t>
  </si>
  <si>
    <t>DESCRIÇÃO DOS SERVIÇOS</t>
  </si>
  <si>
    <t>UN.</t>
  </si>
  <si>
    <t>QUANT.</t>
  </si>
  <si>
    <t>VALOR ITEM (R$)</t>
  </si>
  <si>
    <t>INSTALAÇÃO DO CANTEIRO DE OBRAS</t>
  </si>
  <si>
    <t>1.1</t>
  </si>
  <si>
    <t>m²</t>
  </si>
  <si>
    <t>m</t>
  </si>
  <si>
    <t>TOTAL</t>
  </si>
  <si>
    <t>SUBTOTAL 01</t>
  </si>
  <si>
    <t>SUBTOTAL 02</t>
  </si>
  <si>
    <t>DATA: JULHO/2021</t>
  </si>
  <si>
    <t>DER-ES</t>
  </si>
  <si>
    <t>PREFEITURA MUNICIPAL DE ÁGUIA BRANCA - ES</t>
  </si>
  <si>
    <t>MEMÓRIA DE CÁLCULO</t>
  </si>
  <si>
    <t>CRONOGRAMA FÍSICO-FINANCEIRO</t>
  </si>
  <si>
    <t>Período de Obras  (Mês)</t>
  </si>
  <si>
    <t>VALOR (R$)</t>
  </si>
  <si>
    <t>% ITEM</t>
  </si>
  <si>
    <t>Valores totais</t>
  </si>
  <si>
    <t>3.1</t>
  </si>
  <si>
    <t>DRENAGEM</t>
  </si>
  <si>
    <t>m³</t>
  </si>
  <si>
    <t>COMPOSIÇÕES DE PREÇOS UNITÁRIAS</t>
  </si>
  <si>
    <t>Código</t>
  </si>
  <si>
    <t>H</t>
  </si>
  <si>
    <t xml:space="preserve">OBRA: PAVIMENTAÇÃO COM BLOCOS PRÉ-MOLDADOS DE CONCRETO TIPO PAVI-S        </t>
  </si>
  <si>
    <t>ÁGUIA BRANCA</t>
  </si>
  <si>
    <t>PREFEITURA MUNICIPAL DE ÁGUIA BRANCA</t>
  </si>
  <si>
    <t>Coefic.</t>
  </si>
  <si>
    <t>C. Prod.</t>
  </si>
  <si>
    <t>Pr. Prod.</t>
  </si>
  <si>
    <t>Pr. Improd.</t>
  </si>
  <si>
    <t>Pr. Unit.</t>
  </si>
  <si>
    <t>Fator Ac.</t>
  </si>
  <si>
    <t>Subtotal</t>
  </si>
  <si>
    <t>M3</t>
  </si>
  <si>
    <r>
      <t>Unidade:</t>
    </r>
    <r>
      <rPr>
        <sz val="11"/>
        <color theme="1"/>
        <rFont val="Calibri"/>
        <family val="2"/>
      </rPr>
      <t> m2</t>
    </r>
  </si>
  <si>
    <r>
      <t>Base:</t>
    </r>
    <r>
      <rPr>
        <sz val="11"/>
        <color theme="1"/>
        <rFont val="Calibri"/>
        <family val="2"/>
      </rPr>
      <t> LABOR</t>
    </r>
  </si>
  <si>
    <t>MÃO DE OBRA</t>
  </si>
  <si>
    <t>Unid</t>
  </si>
  <si>
    <t>-</t>
  </si>
  <si>
    <t>SERVENTE (AUXILIAR DE OBRAS - SINDUSCON) (LABOR)</t>
  </si>
  <si>
    <t>'010146</t>
  </si>
  <si>
    <t>SubTotal:</t>
  </si>
  <si>
    <t>MATERIAL</t>
  </si>
  <si>
    <t>RESUMO</t>
  </si>
  <si>
    <t>DISCRIMINAÇÃO</t>
  </si>
  <si>
    <t>TAXA(%)</t>
  </si>
  <si>
    <t>VALORES</t>
  </si>
  <si>
    <t>Mão-de-Obra(A)</t>
  </si>
  <si>
    <t>Materiais(B)</t>
  </si>
  <si>
    <t>Equipamentos(C)</t>
  </si>
  <si>
    <t>Produção da Equipe(D)</t>
  </si>
  <si>
    <t>Custo Horário Total(A+C)</t>
  </si>
  <si>
    <t>Custo Unitário da Execução[(A/D)+(C/D)] = E</t>
  </si>
  <si>
    <t>Custo Direto Total(B+E)</t>
  </si>
  <si>
    <t>Bonificações e Despesas Indiretas - BDI</t>
  </si>
  <si>
    <t>CUSTO UNITÁRIO (Adotado)</t>
  </si>
  <si>
    <r>
      <t>Versão:</t>
    </r>
    <r>
      <rPr>
        <sz val="11"/>
        <color theme="1"/>
        <rFont val="Calibri"/>
        <family val="2"/>
      </rPr>
      <t> 1</t>
    </r>
  </si>
  <si>
    <t>CALCETEIRO/PINTOR (OFICIAL - SINDUSCON) (LABOR)</t>
  </si>
  <si>
    <t>'010108</t>
  </si>
  <si>
    <r>
      <t>Código Base:</t>
    </r>
    <r>
      <rPr>
        <sz val="11"/>
        <color theme="1"/>
        <rFont val="Calibri"/>
        <family val="2"/>
      </rPr>
      <t> '200206</t>
    </r>
  </si>
  <si>
    <t>PO DE PEDRA (LABOR)</t>
  </si>
  <si>
    <t>'020524</t>
  </si>
  <si>
    <t/>
  </si>
  <si>
    <t>125,99</t>
  </si>
  <si>
    <t>1,17</t>
  </si>
  <si>
    <t>39,24</t>
  </si>
  <si>
    <t>0,15</t>
  </si>
  <si>
    <r>
      <t>Fonte:</t>
    </r>
    <r>
      <rPr>
        <sz val="11"/>
        <color theme="1"/>
        <rFont val="Calibri"/>
        <family val="2"/>
      </rPr>
      <t> DER-ES</t>
    </r>
  </si>
  <si>
    <t>PRECO 
UNITARIO</t>
  </si>
  <si>
    <t>CUSTO
 TOTAL</t>
  </si>
  <si>
    <t>3.4</t>
  </si>
  <si>
    <t>COMPOSIÇÃO : DER/ES (IOPES) - 200206 - Blocos pré-moldados de concreto tipo pavi-s ou equivalente, espessura de 8 cm e resistência a compressão mínima de 35MPa, assentados sobre colchão de pó de pedra na espessura de 10 cm</t>
  </si>
  <si>
    <t>DISTRITO DE ÁGUAS CLARAS EM DIREÇÃO AO ES-080</t>
  </si>
  <si>
    <r>
      <t xml:space="preserve">BDI: </t>
    </r>
    <r>
      <rPr>
        <sz val="11"/>
        <rFont val="Arial"/>
        <family val="2"/>
      </rPr>
      <t>23,32%</t>
    </r>
  </si>
  <si>
    <t>PLACA DA OBRA</t>
  </si>
  <si>
    <t>LARGURA</t>
  </si>
  <si>
    <t>ALTURA</t>
  </si>
  <si>
    <t>ÁREA - M²</t>
  </si>
  <si>
    <t>COMPRIMENTO</t>
  </si>
  <si>
    <t>CONCRETO</t>
  </si>
  <si>
    <t>VOLUME - M³</t>
  </si>
  <si>
    <t>MULTIPLO</t>
  </si>
  <si>
    <t>SUB TOTAL</t>
  </si>
  <si>
    <t>2.1</t>
  </si>
  <si>
    <t>3.5</t>
  </si>
  <si>
    <t>XXXX</t>
  </si>
  <si>
    <t>3.2</t>
  </si>
  <si>
    <t>3.3</t>
  </si>
  <si>
    <t>LS  157,27 %</t>
  </si>
  <si>
    <t>DETALHAMENTO DO BDI</t>
  </si>
  <si>
    <t>Não imprimir este quadro</t>
  </si>
  <si>
    <t>AE 099 V012- 3.3.10.7</t>
  </si>
  <si>
    <t>TOMADOR:</t>
  </si>
  <si>
    <t>É admissível, sem justificativa e sem necessidade de análise dos percentuais dos itens que compõem o BDI, índice global de BDI para serviços e obras que utilizem os seguintes parâmetros:</t>
  </si>
  <si>
    <t>OBRA:</t>
  </si>
  <si>
    <t>CONTRATO:</t>
  </si>
  <si>
    <t>Tipologia</t>
  </si>
  <si>
    <t xml:space="preserve">Limites de BDI </t>
  </si>
  <si>
    <t>Mín.</t>
  </si>
  <si>
    <t>Máx.</t>
  </si>
  <si>
    <t>1. Regime de Contribuição Previdenciária</t>
  </si>
  <si>
    <t>Edificações</t>
  </si>
  <si>
    <t>Sem Desoneração</t>
  </si>
  <si>
    <t>Rodovias e Ferrovias</t>
  </si>
  <si>
    <t>Redes de Água, Esgoto ou Correlatas</t>
  </si>
  <si>
    <t>2. Tipo de Intervenção</t>
  </si>
  <si>
    <t>Estações e Redes de Distribuição de Energia Elétrica</t>
  </si>
  <si>
    <t>Portuárias, Marítimas e Fluviais</t>
  </si>
  <si>
    <t>Fornecimento de Materiais e Equipamentos</t>
  </si>
  <si>
    <t>3. Incidências sobre o custo</t>
  </si>
  <si>
    <r>
      <t xml:space="preserve">Para o ISS, deverão ser definidos pelo Tomador, através de </t>
    </r>
    <r>
      <rPr>
        <i/>
        <u val="single"/>
        <sz val="10"/>
        <rFont val="Arial"/>
        <family val="2"/>
      </rPr>
      <t>declaração informativa</t>
    </r>
    <r>
      <rPr>
        <sz val="10"/>
        <rFont val="Arial"/>
        <family val="2"/>
      </rPr>
      <t>, conforme legislação tributária municipal, a</t>
    </r>
    <r>
      <rPr>
        <i/>
        <sz val="10"/>
        <rFont val="Arial"/>
        <family val="2"/>
      </rPr>
      <t xml:space="preserve"> base de cálculo</t>
    </r>
    <r>
      <rPr>
        <sz val="10"/>
        <rFont val="Arial"/>
        <family val="2"/>
      </rPr>
      <t xml:space="preserve"> e, sobre esta, a respectiva</t>
    </r>
    <r>
      <rPr>
        <i/>
        <sz val="10"/>
        <rFont val="Arial"/>
        <family val="2"/>
      </rPr>
      <t xml:space="preserve"> alíquota do ISS</t>
    </r>
    <r>
      <rPr>
        <sz val="10"/>
        <rFont val="Arial"/>
        <family val="2"/>
      </rPr>
      <t>, que será um percentual entre 2% e 5%.</t>
    </r>
  </si>
  <si>
    <r>
      <t>Administração Central -</t>
    </r>
    <r>
      <rPr>
        <b/>
        <sz val="10"/>
        <rFont val="Arial"/>
        <family val="2"/>
      </rPr>
      <t xml:space="preserve"> AC</t>
    </r>
  </si>
  <si>
    <t>%</t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</si>
  <si>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</si>
  <si>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</si>
  <si>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t>A tabela acima foi construída a partir de estudo estatístico desenvolvido pelo TCU e não considera a desoneração sobre a folha de pagamento prevista na Lei n° 13.161/2015.</t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</si>
  <si>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</si>
  <si>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</si>
  <si>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Portanto para comparação com esta tabela, o BDI apresentado pelo Tomador deverá ser recalculado desconsiderando o percentual de 4,5% (CPRB), aplicando-se a fórmula apresentada.</t>
  </si>
  <si>
    <t>4 – Incidências sobre o preço de venda</t>
  </si>
  <si>
    <t>Despesas Tributárias - I</t>
  </si>
  <si>
    <t>VERIFICAÇÃO DESCONSIDERANDO O INSS (CPRB)</t>
  </si>
  <si>
    <t>ISS</t>
  </si>
  <si>
    <t>COFINS</t>
  </si>
  <si>
    <t>PIS</t>
  </si>
  <si>
    <t>INSS</t>
  </si>
  <si>
    <t>A fórmula ao lado foi utilizada para cálculo do BDI das faixas acima relacionadas, devendo ser adotada como padrão. A utilização de outras fórmulas deverá ser justificada pelo Tomador.</t>
  </si>
  <si>
    <t>5 – Demonstrativo de cálculo do BDI</t>
  </si>
  <si>
    <t>BDI  =</t>
  </si>
  <si>
    <r>
      <t xml:space="preserve">   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  =</t>
    </r>
  </si>
  <si>
    <t>( 1- I )</t>
  </si>
  <si>
    <t>Considerando o percentual para as obras rodoviárias será adotado o BDI de 23,32%, conforme a Resolução TC Nº 329, de 24 de setembro de 2019.</t>
  </si>
  <si>
    <t>ADMINISTRAÇÃO LOCAL</t>
  </si>
  <si>
    <t>Barracão em chapa compensada 12mm e pont. 8x8cm, piso cimentado e cobertura de telhas fibrocimento 6mm, incl. ponto de luz</t>
  </si>
  <si>
    <r>
      <t xml:space="preserve"> Aquisição de solo de jazida comercial (saibreira)  - </t>
    </r>
    <r>
      <rPr>
        <b/>
        <sz val="12"/>
        <rFont val="Arial"/>
        <family val="2"/>
      </rPr>
      <t>para escoramento de meio-fio</t>
    </r>
  </si>
  <si>
    <t>VALOR UNIT.  C/BDI</t>
  </si>
  <si>
    <t>BDI : 23,32%</t>
  </si>
  <si>
    <t>und</t>
  </si>
  <si>
    <t>Administração local conforme resolução  TC: 329 de 24/09/2019 -  anexo 1 -  ate 6,99 % - acordo com resolução  SETOP- N.º 02/2016</t>
  </si>
  <si>
    <t>TOTAL DA OBRA</t>
  </si>
  <si>
    <t>Valor total dos serviços planilhados</t>
  </si>
  <si>
    <t>Valor da Administração local</t>
  </si>
  <si>
    <t>DESCRIÇÃO</t>
  </si>
  <si>
    <t>Percentual adotado</t>
  </si>
  <si>
    <t>MEIO-FIOS - ASSENTAMENTO</t>
  </si>
  <si>
    <t>BLOQUETES - ASSENTAMENTO</t>
  </si>
  <si>
    <t>Placa de obra nas dimensões de 2,0 x 4,0 m, padrão DER-ES</t>
  </si>
  <si>
    <t>BARRACÃO</t>
  </si>
  <si>
    <t>COMPOSIÇÃO -1</t>
  </si>
  <si>
    <t>COMPOSIÇÃO -2</t>
  </si>
  <si>
    <t>COMPOSIÇÃO -3</t>
  </si>
  <si>
    <t>AQUISIÇÃO DE TERRA E ATERRO</t>
  </si>
  <si>
    <t xml:space="preserve"> LICITATORIO</t>
  </si>
  <si>
    <t>PARCIAL</t>
  </si>
  <si>
    <t>ACUMULADO</t>
  </si>
  <si>
    <t>mês</t>
  </si>
  <si>
    <t>COMPOSIÇÃO -4</t>
  </si>
  <si>
    <t xml:space="preserve"> Concreto estrutural fck = 30,0 MPa, tudo incluído</t>
  </si>
  <si>
    <t>Equipe topográfica para serviços simples de locação e nivelamento (incluindo equipamento, transporte e profissionais )</t>
  </si>
  <si>
    <t>Assentamento  de   com bloquetes  de concreto (35 MPa) esp.=08 cm, sobre coxin de áreia de  10 cm, e rejunado com pó-de-pedra.</t>
  </si>
  <si>
    <t>Assentamento de  Meio fio de concreto pré-moldado (12 x 30 x 15) cm,  rejuntado  com argamassa de cimento e areia.</t>
  </si>
  <si>
    <t>1.2</t>
  </si>
  <si>
    <t>PREFEITURA DE ÁGUIA BRANCA</t>
  </si>
  <si>
    <t>EVANDRO G. C. MEDEIROS</t>
  </si>
  <si>
    <t>Eng. Civil</t>
  </si>
  <si>
    <t xml:space="preserve">                  Eng. Civil</t>
  </si>
  <si>
    <t>PREFEITURA MUNICIPAL DE  ÁGUIA BRANCA</t>
  </si>
  <si>
    <t>CORREGO  SÃO  JOÃO</t>
  </si>
  <si>
    <t>2.2</t>
  </si>
  <si>
    <t>2.3</t>
  </si>
  <si>
    <t>2.4</t>
  </si>
  <si>
    <t>2.5</t>
  </si>
  <si>
    <t>COMPOSIÇÃO - 4</t>
  </si>
  <si>
    <r>
      <t>OBRA: PA</t>
    </r>
    <r>
      <rPr>
        <i/>
        <sz val="12"/>
        <rFont val="Arial"/>
        <family val="2"/>
      </rPr>
      <t>VIMENTAÇÃO  DE TRECHO DA  ESTRADA  VICINAL COMUNIDADE SÃO JOÃO  E COMUNIDADE SÃO BENTO</t>
    </r>
  </si>
  <si>
    <t xml:space="preserve">TABELA  DER-ES - RODOVIAS - JULHO/2022 </t>
  </si>
  <si>
    <t>COMUNIDADE  SÃO  BENTO</t>
  </si>
  <si>
    <t>COMUNIDADE   SÃO   JOÃO</t>
  </si>
  <si>
    <t>PAVIMENTAÇÃO SÃO BENTO</t>
  </si>
  <si>
    <t>PAVIMENTAÇÃO - SÃO JOÃO</t>
  </si>
  <si>
    <t>PAVIMENTAÇÃO  SÃO  BENTO</t>
  </si>
  <si>
    <t>SUBTOTAL</t>
  </si>
  <si>
    <t xml:space="preserve">Assentamento de  Meio fio de concreto pré-moldado (12 x 30 x 15) cm,  rejuntado  com argamassa de cimento e areia. </t>
  </si>
  <si>
    <t>CORREGO SÃO BENTO</t>
  </si>
  <si>
    <t>SUBTOTAL 03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</si>
</sst>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0.0%"/>
    <numFmt numFmtId="167" formatCode="0.000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&quot;Ativado&quot;;&quot;Ativado&quot;;&quot;Desativado&quot;"/>
    <numFmt numFmtId="175" formatCode="&quot;R$&quot;\ #,##0.00"/>
    <numFmt numFmtId="176" formatCode="_-&quot;R$&quot;\ * #,##0.000_-;\-&quot;R$&quot;\ * #,##0.000_-;_-&quot;R$&quot;\ * &quot;-&quot;??_-;_-@_-"/>
    <numFmt numFmtId="177" formatCode="_-&quot;R$&quot;\ * #,##0.0000_-;\-&quot;R$&quot;\ * #,##0.0000_-;_-&quot;R$&quot;\ * &quot;-&quot;??_-;_-@_-"/>
    <numFmt numFmtId="178" formatCode="_-&quot;R$&quot;\ * #,##0.0000_-;\-&quot;R$&quot;\ * #,##0.0000_-;_-&quot;R$&quot;\ * &quot;-&quot;????_-;_-@_-"/>
    <numFmt numFmtId="179" formatCode="_-* #,##0.000_-;\-* #,##0.000_-;_-* &quot;-&quot;??_-;_-@_-"/>
    <numFmt numFmtId="180" formatCode="_-* #,##0.0000_-;\-* #,##0.0000_-;_-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0"/>
      <name val="Courier New"/>
      <family val="3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3"/>
      <name val="Arial"/>
      <family val="2"/>
    </font>
    <font>
      <i/>
      <u val="single"/>
      <sz val="10"/>
      <name val="Arial"/>
      <family val="2"/>
    </font>
    <font>
      <b/>
      <sz val="3"/>
      <name val="Arial"/>
      <family val="2"/>
    </font>
    <font>
      <b/>
      <i/>
      <sz val="12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4"/>
      <name val="Arial"/>
      <family val="2"/>
    </font>
    <font>
      <b/>
      <sz val="22"/>
      <name val="Arial"/>
      <family val="2"/>
    </font>
    <font>
      <b/>
      <i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3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" fillId="0" borderId="0" applyFill="0" applyBorder="0" applyAlignment="0" applyProtection="0"/>
  </cellStyleXfs>
  <cellXfs count="335">
    <xf numFmtId="0" fontId="0" fillId="0" borderId="0" xfId="0" applyFont="1" applyAlignment="1">
      <alignment/>
    </xf>
    <xf numFmtId="0" fontId="9" fillId="0" borderId="10" xfId="56" applyFont="1" applyBorder="1">
      <alignment/>
      <protection/>
    </xf>
    <xf numFmtId="164" fontId="9" fillId="0" borderId="10" xfId="82" applyFont="1" applyBorder="1" applyAlignment="1">
      <alignment/>
    </xf>
    <xf numFmtId="0" fontId="0" fillId="0" borderId="10" xfId="0" applyBorder="1" applyAlignment="1">
      <alignment/>
    </xf>
    <xf numFmtId="9" fontId="9" fillId="33" borderId="10" xfId="65" applyFont="1" applyFill="1" applyBorder="1" applyAlignment="1">
      <alignment/>
    </xf>
    <xf numFmtId="0" fontId="5" fillId="0" borderId="0" xfId="55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164" fontId="10" fillId="0" borderId="0" xfId="84" applyFont="1" applyFill="1" applyBorder="1" applyAlignment="1">
      <alignment vertical="center" wrapText="1"/>
    </xf>
    <xf numFmtId="164" fontId="3" fillId="0" borderId="0" xfId="84" applyFont="1" applyFill="1" applyBorder="1" applyAlignment="1">
      <alignment vertical="center" wrapText="1"/>
    </xf>
    <xf numFmtId="0" fontId="0" fillId="0" borderId="0" xfId="0" applyAlignment="1">
      <alignment/>
    </xf>
    <xf numFmtId="164" fontId="8" fillId="0" borderId="0" xfId="84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 vertical="center" wrapText="1"/>
    </xf>
    <xf numFmtId="0" fontId="83" fillId="34" borderId="11" xfId="0" applyFont="1" applyFill="1" applyBorder="1" applyAlignment="1">
      <alignment wrapText="1"/>
    </xf>
    <xf numFmtId="0" fontId="83" fillId="34" borderId="11" xfId="0" applyFont="1" applyFill="1" applyBorder="1" applyAlignment="1">
      <alignment horizontal="center" wrapText="1"/>
    </xf>
    <xf numFmtId="0" fontId="83" fillId="34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83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2" fontId="2" fillId="0" borderId="14" xfId="0" applyNumberFormat="1" applyFont="1" applyBorder="1" applyAlignment="1">
      <alignment horizontal="right"/>
    </xf>
    <xf numFmtId="0" fontId="12" fillId="0" borderId="0" xfId="0" applyFont="1" applyFill="1" applyAlignment="1">
      <alignment wrapText="1"/>
    </xf>
    <xf numFmtId="0" fontId="10" fillId="0" borderId="14" xfId="0" applyFont="1" applyFill="1" applyBorder="1" applyAlignment="1">
      <alignment/>
    </xf>
    <xf numFmtId="164" fontId="12" fillId="0" borderId="0" xfId="84" applyFont="1" applyFill="1" applyBorder="1" applyAlignment="1">
      <alignment vertical="center" wrapText="1"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5" fillId="0" borderId="15" xfId="0" applyFont="1" applyBorder="1" applyAlignment="1">
      <alignment/>
    </xf>
    <xf numFmtId="0" fontId="85" fillId="0" borderId="16" xfId="0" applyFont="1" applyBorder="1" applyAlignment="1">
      <alignment/>
    </xf>
    <xf numFmtId="0" fontId="83" fillId="0" borderId="10" xfId="0" applyFont="1" applyBorder="1" applyAlignment="1">
      <alignment/>
    </xf>
    <xf numFmtId="167" fontId="83" fillId="0" borderId="10" xfId="0" applyNumberFormat="1" applyFont="1" applyBorder="1" applyAlignment="1">
      <alignment/>
    </xf>
    <xf numFmtId="0" fontId="83" fillId="34" borderId="17" xfId="0" applyFont="1" applyFill="1" applyBorder="1" applyAlignment="1">
      <alignment horizontal="right" wrapText="1"/>
    </xf>
    <xf numFmtId="166" fontId="9" fillId="33" borderId="10" xfId="65" applyNumberFormat="1" applyFont="1" applyFill="1" applyBorder="1" applyAlignment="1">
      <alignment/>
    </xf>
    <xf numFmtId="0" fontId="86" fillId="0" borderId="0" xfId="56" applyFont="1" applyFill="1" applyBorder="1" applyAlignment="1">
      <alignment horizontal="center"/>
      <protection/>
    </xf>
    <xf numFmtId="0" fontId="77" fillId="0" borderId="0" xfId="0" applyFont="1" applyFill="1" applyBorder="1" applyAlignment="1">
      <alignment/>
    </xf>
    <xf numFmtId="166" fontId="87" fillId="0" borderId="0" xfId="65" applyNumberFormat="1" applyFont="1" applyFill="1" applyBorder="1" applyAlignment="1">
      <alignment/>
    </xf>
    <xf numFmtId="44" fontId="87" fillId="0" borderId="0" xfId="47" applyFont="1" applyFill="1" applyBorder="1" applyAlignment="1">
      <alignment/>
    </xf>
    <xf numFmtId="166" fontId="87" fillId="0" borderId="0" xfId="62" applyNumberFormat="1" applyFont="1" applyFill="1" applyBorder="1" applyAlignment="1">
      <alignment/>
    </xf>
    <xf numFmtId="10" fontId="87" fillId="0" borderId="0" xfId="0" applyNumberFormat="1" applyFont="1" applyFill="1" applyBorder="1" applyAlignment="1">
      <alignment/>
    </xf>
    <xf numFmtId="0" fontId="10" fillId="33" borderId="10" xfId="56" applyFont="1" applyFill="1" applyBorder="1" applyAlignment="1">
      <alignment horizontal="center"/>
      <protection/>
    </xf>
    <xf numFmtId="0" fontId="10" fillId="33" borderId="10" xfId="56" applyFont="1" applyFill="1" applyBorder="1" applyAlignment="1">
      <alignment horizontal="right"/>
      <protection/>
    </xf>
    <xf numFmtId="0" fontId="9" fillId="0" borderId="10" xfId="56" applyFont="1" applyBorder="1" applyAlignment="1">
      <alignment horizontal="center"/>
      <protection/>
    </xf>
    <xf numFmtId="0" fontId="9" fillId="0" borderId="10" xfId="56" applyFont="1" applyBorder="1" applyAlignment="1">
      <alignment horizontal="right"/>
      <protection/>
    </xf>
    <xf numFmtId="0" fontId="10" fillId="0" borderId="10" xfId="56" applyFont="1" applyBorder="1" applyAlignment="1">
      <alignment horizontal="center"/>
      <protection/>
    </xf>
    <xf numFmtId="10" fontId="9" fillId="0" borderId="10" xfId="65" applyNumberFormat="1" applyFont="1" applyBorder="1" applyAlignment="1">
      <alignment/>
    </xf>
    <xf numFmtId="44" fontId="9" fillId="0" borderId="10" xfId="47" applyFont="1" applyBorder="1" applyAlignment="1">
      <alignment/>
    </xf>
    <xf numFmtId="44" fontId="9" fillId="33" borderId="10" xfId="47" applyFont="1" applyFill="1" applyBorder="1" applyAlignment="1">
      <alignment/>
    </xf>
    <xf numFmtId="10" fontId="9" fillId="33" borderId="10" xfId="56" applyNumberFormat="1" applyFont="1" applyFill="1" applyBorder="1">
      <alignment/>
      <protection/>
    </xf>
    <xf numFmtId="0" fontId="0" fillId="0" borderId="18" xfId="0" applyBorder="1" applyAlignment="1">
      <alignment/>
    </xf>
    <xf numFmtId="49" fontId="15" fillId="35" borderId="10" xfId="55" applyNumberFormat="1" applyFont="1" applyFill="1" applyBorder="1" applyAlignment="1">
      <alignment horizontal="center" vertical="center"/>
      <protection/>
    </xf>
    <xf numFmtId="43" fontId="15" fillId="35" borderId="10" xfId="68" applyFont="1" applyFill="1" applyBorder="1" applyAlignment="1">
      <alignment horizontal="center" vertical="center"/>
    </xf>
    <xf numFmtId="44" fontId="15" fillId="35" borderId="10" xfId="47" applyFont="1" applyFill="1" applyBorder="1" applyAlignment="1">
      <alignment horizontal="center" vertical="center" wrapText="1"/>
    </xf>
    <xf numFmtId="0" fontId="15" fillId="36" borderId="10" xfId="55" applyFont="1" applyFill="1" applyBorder="1" applyAlignment="1">
      <alignment horizontal="center" vertical="center"/>
      <protection/>
    </xf>
    <xf numFmtId="0" fontId="15" fillId="36" borderId="10" xfId="56" applyFont="1" applyFill="1" applyBorder="1" applyAlignment="1">
      <alignment horizontal="left" vertical="center"/>
      <protection/>
    </xf>
    <xf numFmtId="43" fontId="15" fillId="36" borderId="10" xfId="68" applyFont="1" applyFill="1" applyBorder="1" applyAlignment="1">
      <alignment horizontal="left" vertical="center"/>
    </xf>
    <xf numFmtId="44" fontId="15" fillId="36" borderId="10" xfId="47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7" borderId="10" xfId="0" applyFont="1" applyFill="1" applyBorder="1" applyAlignment="1">
      <alignment horizontal="left" vertical="center"/>
    </xf>
    <xf numFmtId="0" fontId="16" fillId="0" borderId="10" xfId="55" applyFont="1" applyBorder="1" applyAlignment="1">
      <alignment horizontal="center" vertical="center" wrapText="1"/>
      <protection/>
    </xf>
    <xf numFmtId="43" fontId="16" fillId="0" borderId="10" xfId="68" applyFont="1" applyFill="1" applyBorder="1" applyAlignment="1" quotePrefix="1">
      <alignment horizontal="left" vertical="center"/>
    </xf>
    <xf numFmtId="44" fontId="16" fillId="0" borderId="10" xfId="47" applyFont="1" applyFill="1" applyBorder="1" applyAlignment="1" quotePrefix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43" fontId="16" fillId="0" borderId="10" xfId="68" applyFont="1" applyFill="1" applyBorder="1" applyAlignment="1" quotePrefix="1">
      <alignment horizontal="right" vertical="center"/>
    </xf>
    <xf numFmtId="165" fontId="16" fillId="37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3" fontId="15" fillId="0" borderId="10" xfId="68" applyFont="1" applyFill="1" applyBorder="1" applyAlignment="1">
      <alignment horizontal="left" vertical="center"/>
    </xf>
    <xf numFmtId="165" fontId="15" fillId="0" borderId="10" xfId="47" applyNumberFormat="1" applyFont="1" applyFill="1" applyBorder="1" applyAlignment="1">
      <alignment horizontal="left" vertical="center" wrapText="1"/>
    </xf>
    <xf numFmtId="0" fontId="15" fillId="36" borderId="10" xfId="55" applyFont="1" applyFill="1" applyBorder="1" applyAlignment="1">
      <alignment horizontal="center"/>
      <protection/>
    </xf>
    <xf numFmtId="0" fontId="15" fillId="36" borderId="10" xfId="56" applyFont="1" applyFill="1" applyBorder="1" applyAlignment="1">
      <alignment vertical="center"/>
      <protection/>
    </xf>
    <xf numFmtId="43" fontId="15" fillId="36" borderId="10" xfId="68" applyFont="1" applyFill="1" applyBorder="1" applyAlignment="1">
      <alignment vertical="center"/>
    </xf>
    <xf numFmtId="44" fontId="15" fillId="36" borderId="10" xfId="47" applyFont="1" applyFill="1" applyBorder="1" applyAlignment="1">
      <alignment horizontal="right" vertical="center"/>
    </xf>
    <xf numFmtId="165" fontId="15" fillId="36" borderId="10" xfId="47" applyNumberFormat="1" applyFont="1" applyFill="1" applyBorder="1" applyAlignment="1">
      <alignment horizontal="right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vertical="center" wrapText="1"/>
    </xf>
    <xf numFmtId="164" fontId="16" fillId="37" borderId="10" xfId="6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4" fontId="16" fillId="0" borderId="10" xfId="47" applyFont="1" applyBorder="1" applyAlignment="1">
      <alignment horizontal="left" vertical="center"/>
    </xf>
    <xf numFmtId="44" fontId="16" fillId="0" borderId="10" xfId="47" applyFont="1" applyBorder="1" applyAlignment="1">
      <alignment horizontal="center" vertical="center"/>
    </xf>
    <xf numFmtId="0" fontId="16" fillId="0" borderId="10" xfId="55" applyFont="1" applyFill="1" applyBorder="1" applyAlignment="1">
      <alignment horizontal="center" vertical="center"/>
      <protection/>
    </xf>
    <xf numFmtId="43" fontId="0" fillId="0" borderId="10" xfId="68" applyFont="1" applyBorder="1" applyAlignment="1">
      <alignment/>
    </xf>
    <xf numFmtId="43" fontId="0" fillId="0" borderId="10" xfId="68" applyFont="1" applyBorder="1" applyAlignment="1">
      <alignment horizontal="center"/>
    </xf>
    <xf numFmtId="0" fontId="88" fillId="0" borderId="0" xfId="0" applyFont="1" applyAlignment="1">
      <alignment/>
    </xf>
    <xf numFmtId="0" fontId="0" fillId="0" borderId="10" xfId="0" applyBorder="1" applyAlignment="1">
      <alignment horizontal="center"/>
    </xf>
    <xf numFmtId="43" fontId="0" fillId="0" borderId="0" xfId="68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68" applyNumberFormat="1" applyFont="1" applyFill="1" applyBorder="1" applyAlignment="1">
      <alignment horizontal="center" vertical="center" wrapText="1"/>
    </xf>
    <xf numFmtId="9" fontId="10" fillId="33" borderId="10" xfId="62" applyFont="1" applyFill="1" applyBorder="1" applyAlignment="1">
      <alignment horizontal="center" vertical="center"/>
    </xf>
    <xf numFmtId="0" fontId="10" fillId="0" borderId="10" xfId="56" applyFont="1" applyFill="1" applyBorder="1" applyAlignment="1">
      <alignment horizontal="center"/>
      <protection/>
    </xf>
    <xf numFmtId="0" fontId="10" fillId="0" borderId="10" xfId="56" applyFont="1" applyBorder="1">
      <alignment/>
      <protection/>
    </xf>
    <xf numFmtId="0" fontId="10" fillId="37" borderId="10" xfId="56" applyFont="1" applyFill="1" applyBorder="1" applyAlignment="1">
      <alignment vertical="center"/>
      <protection/>
    </xf>
    <xf numFmtId="44" fontId="10" fillId="37" borderId="10" xfId="56" applyNumberFormat="1" applyFont="1" applyFill="1" applyBorder="1" applyAlignment="1">
      <alignment vertical="center"/>
      <protection/>
    </xf>
    <xf numFmtId="10" fontId="9" fillId="0" borderId="10" xfId="65" applyNumberFormat="1" applyFont="1" applyBorder="1" applyAlignment="1">
      <alignment horizontal="center"/>
    </xf>
    <xf numFmtId="0" fontId="16" fillId="36" borderId="10" xfId="55" applyFont="1" applyFill="1" applyBorder="1" applyAlignment="1">
      <alignment vertical="center"/>
      <protection/>
    </xf>
    <xf numFmtId="0" fontId="16" fillId="37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36" borderId="10" xfId="55" applyFont="1" applyFill="1" applyBorder="1" applyAlignment="1">
      <alignment/>
      <protection/>
    </xf>
    <xf numFmtId="0" fontId="16" fillId="0" borderId="10" xfId="55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15" fillId="35" borderId="10" xfId="55" applyNumberFormat="1" applyFont="1" applyFill="1" applyBorder="1" applyAlignment="1">
      <alignment vertical="center"/>
      <protection/>
    </xf>
    <xf numFmtId="43" fontId="16" fillId="0" borderId="10" xfId="68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20" fillId="0" borderId="20" xfId="0" applyNumberFormat="1" applyFont="1" applyBorder="1" applyAlignment="1">
      <alignment/>
    </xf>
    <xf numFmtId="0" fontId="20" fillId="0" borderId="21" xfId="0" applyNumberFormat="1" applyFont="1" applyBorder="1" applyAlignment="1">
      <alignment/>
    </xf>
    <xf numFmtId="0" fontId="2" fillId="0" borderId="0" xfId="58" applyFont="1" applyProtection="1">
      <alignment/>
      <protection/>
    </xf>
    <xf numFmtId="0" fontId="21" fillId="0" borderId="22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23" xfId="0" applyNumberFormat="1" applyFont="1" applyBorder="1" applyAlignment="1">
      <alignment/>
    </xf>
    <xf numFmtId="0" fontId="22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/>
    </xf>
    <xf numFmtId="0" fontId="23" fillId="0" borderId="23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center" wrapText="1"/>
    </xf>
    <xf numFmtId="0" fontId="23" fillId="0" borderId="0" xfId="0" applyNumberFormat="1" applyFont="1" applyAlignment="1">
      <alignment wrapText="1"/>
    </xf>
    <xf numFmtId="0" fontId="3" fillId="36" borderId="10" xfId="58" applyFont="1" applyFill="1" applyBorder="1" applyAlignment="1">
      <alignment horizontal="center" vertical="center" wrapText="1"/>
      <protection/>
    </xf>
    <xf numFmtId="0" fontId="23" fillId="0" borderId="23" xfId="0" applyNumberFormat="1" applyFont="1" applyFill="1" applyBorder="1" applyAlignment="1">
      <alignment/>
    </xf>
    <xf numFmtId="0" fontId="2" fillId="0" borderId="22" xfId="58" applyFont="1" applyBorder="1" applyProtection="1">
      <alignment/>
      <protection/>
    </xf>
    <xf numFmtId="0" fontId="2" fillId="0" borderId="10" xfId="58" applyFont="1" applyBorder="1" applyAlignment="1">
      <alignment wrapText="1"/>
      <protection/>
    </xf>
    <xf numFmtId="43" fontId="2" fillId="0" borderId="10" xfId="68" applyFont="1" applyBorder="1" applyAlignment="1">
      <alignment/>
    </xf>
    <xf numFmtId="0" fontId="2" fillId="0" borderId="23" xfId="58" applyFont="1" applyBorder="1" applyProtection="1">
      <alignment/>
      <protection/>
    </xf>
    <xf numFmtId="0" fontId="23" fillId="0" borderId="0" xfId="0" applyNumberFormat="1" applyFont="1" applyFill="1" applyAlignment="1">
      <alignment/>
    </xf>
    <xf numFmtId="0" fontId="25" fillId="0" borderId="22" xfId="58" applyFont="1" applyBorder="1" applyProtection="1">
      <alignment/>
      <protection/>
    </xf>
    <xf numFmtId="0" fontId="25" fillId="0" borderId="23" xfId="58" applyFont="1" applyBorder="1" applyProtection="1">
      <alignment/>
      <protection/>
    </xf>
    <xf numFmtId="0" fontId="2" fillId="0" borderId="0" xfId="58" applyFont="1" applyAlignment="1" applyProtection="1">
      <alignment/>
      <protection/>
    </xf>
    <xf numFmtId="0" fontId="3" fillId="0" borderId="0" xfId="58" applyFont="1" applyAlignment="1" applyProtection="1">
      <alignment horizontal="center"/>
      <protection/>
    </xf>
    <xf numFmtId="0" fontId="3" fillId="0" borderId="0" xfId="58" applyFont="1" applyFill="1" applyAlignment="1" applyProtection="1">
      <alignment/>
      <protection/>
    </xf>
    <xf numFmtId="0" fontId="25" fillId="0" borderId="0" xfId="58" applyFont="1" applyProtection="1">
      <alignment/>
      <protection/>
    </xf>
    <xf numFmtId="0" fontId="2" fillId="0" borderId="0" xfId="58" applyFont="1" applyAlignment="1" applyProtection="1">
      <alignment horizontal="center"/>
      <protection/>
    </xf>
    <xf numFmtId="0" fontId="2" fillId="0" borderId="0" xfId="58" applyFont="1" applyFill="1" applyAlignment="1" applyProtection="1">
      <alignment horizontal="center"/>
      <protection/>
    </xf>
    <xf numFmtId="0" fontId="25" fillId="0" borderId="0" xfId="58" applyFont="1" applyAlignment="1" applyProtection="1">
      <alignment/>
      <protection/>
    </xf>
    <xf numFmtId="0" fontId="27" fillId="0" borderId="0" xfId="58" applyFont="1" applyAlignment="1" applyProtection="1">
      <alignment horizontal="center"/>
      <protection/>
    </xf>
    <xf numFmtId="0" fontId="27" fillId="0" borderId="0" xfId="58" applyFont="1" applyFill="1" applyAlignment="1" applyProtection="1">
      <alignment horizontal="center"/>
      <protection/>
    </xf>
    <xf numFmtId="0" fontId="2" fillId="0" borderId="22" xfId="58" applyFont="1" applyBorder="1" applyAlignment="1" applyProtection="1">
      <alignment horizontal="center"/>
      <protection/>
    </xf>
    <xf numFmtId="0" fontId="2" fillId="0" borderId="0" xfId="58" applyFont="1" applyAlignment="1" applyProtection="1">
      <alignment horizontal="right"/>
      <protection/>
    </xf>
    <xf numFmtId="0" fontId="2" fillId="0" borderId="24" xfId="58" applyFont="1" applyBorder="1" applyAlignment="1" applyProtection="1">
      <alignment horizontal="justify" vertical="top" wrapText="1"/>
      <protection/>
    </xf>
    <xf numFmtId="2" fontId="2" fillId="38" borderId="24" xfId="58" applyNumberFormat="1" applyFont="1" applyFill="1" applyBorder="1" applyAlignment="1" applyProtection="1">
      <alignment horizontal="center" vertical="top" wrapText="1"/>
      <protection locked="0"/>
    </xf>
    <xf numFmtId="0" fontId="2" fillId="0" borderId="24" xfId="58" applyFont="1" applyFill="1" applyBorder="1" applyAlignment="1" applyProtection="1">
      <alignment horizontal="center" vertical="top" wrapText="1"/>
      <protection/>
    </xf>
    <xf numFmtId="0" fontId="2" fillId="0" borderId="0" xfId="58" applyFont="1" applyBorder="1" applyAlignment="1" applyProtection="1">
      <alignment vertical="top" wrapText="1"/>
      <protection/>
    </xf>
    <xf numFmtId="0" fontId="2" fillId="0" borderId="0" xfId="58" applyFont="1" applyBorder="1" applyProtection="1">
      <alignment/>
      <protection/>
    </xf>
    <xf numFmtId="0" fontId="17" fillId="0" borderId="24" xfId="58" applyFont="1" applyBorder="1" applyAlignment="1" applyProtection="1">
      <alignment horizontal="justify" vertical="top" wrapText="1"/>
      <protection/>
    </xf>
    <xf numFmtId="2" fontId="2" fillId="0" borderId="24" xfId="58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Border="1" applyAlignment="1" applyProtection="1">
      <alignment horizontal="center"/>
      <protection/>
    </xf>
    <xf numFmtId="0" fontId="2" fillId="0" borderId="0" xfId="58" applyFont="1" applyFill="1" applyBorder="1" applyAlignment="1" applyProtection="1">
      <alignment horizontal="center"/>
      <protection/>
    </xf>
    <xf numFmtId="0" fontId="27" fillId="0" borderId="0" xfId="58" applyFont="1" applyBorder="1" applyAlignment="1" applyProtection="1">
      <alignment horizontal="center"/>
      <protection/>
    </xf>
    <xf numFmtId="0" fontId="27" fillId="0" borderId="0" xfId="58" applyFont="1" applyFill="1" applyBorder="1" applyAlignment="1" applyProtection="1">
      <alignment horizontal="center"/>
      <protection/>
    </xf>
    <xf numFmtId="0" fontId="3" fillId="0" borderId="24" xfId="58" applyFont="1" applyBorder="1" applyAlignment="1" applyProtection="1">
      <alignment horizontal="justify"/>
      <protection/>
    </xf>
    <xf numFmtId="2" fontId="3" fillId="0" borderId="24" xfId="58" applyNumberFormat="1" applyFont="1" applyBorder="1" applyAlignment="1" applyProtection="1">
      <alignment horizontal="center"/>
      <protection/>
    </xf>
    <xf numFmtId="0" fontId="3" fillId="0" borderId="24" xfId="58" applyFont="1" applyFill="1" applyBorder="1" applyAlignment="1" applyProtection="1">
      <alignment horizontal="center" vertical="top" wrapText="1"/>
      <protection/>
    </xf>
    <xf numFmtId="0" fontId="17" fillId="0" borderId="24" xfId="58" applyFont="1" applyBorder="1" applyAlignment="1" applyProtection="1">
      <alignment horizontal="left" vertical="top" wrapText="1" indent="5"/>
      <protection/>
    </xf>
    <xf numFmtId="0" fontId="27" fillId="0" borderId="0" xfId="58" applyFont="1" applyFill="1" applyAlignment="1" applyProtection="1">
      <alignment/>
      <protection/>
    </xf>
    <xf numFmtId="0" fontId="2" fillId="0" borderId="25" xfId="58" applyFont="1" applyBorder="1" applyProtection="1">
      <alignment/>
      <protection/>
    </xf>
    <xf numFmtId="0" fontId="2" fillId="0" borderId="26" xfId="58" applyFont="1" applyBorder="1" applyProtection="1">
      <alignment/>
      <protection/>
    </xf>
    <xf numFmtId="0" fontId="2" fillId="0" borderId="27" xfId="58" applyFont="1" applyBorder="1" applyProtection="1">
      <alignment/>
      <protection/>
    </xf>
    <xf numFmtId="0" fontId="3" fillId="0" borderId="0" xfId="0" applyFont="1" applyFill="1" applyBorder="1" applyAlignment="1">
      <alignment vertical="center"/>
    </xf>
    <xf numFmtId="0" fontId="2" fillId="0" borderId="0" xfId="58" applyFont="1" applyFill="1" applyProtection="1">
      <alignment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9" fontId="10" fillId="33" borderId="10" xfId="62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4" fontId="7" fillId="0" borderId="18" xfId="84" applyFont="1" applyFill="1" applyBorder="1" applyAlignment="1">
      <alignment horizontal="center" vertical="center"/>
    </xf>
    <xf numFmtId="43" fontId="8" fillId="0" borderId="10" xfId="68" applyFont="1" applyFill="1" applyBorder="1" applyAlignment="1">
      <alignment vertical="center"/>
    </xf>
    <xf numFmtId="165" fontId="16" fillId="0" borderId="10" xfId="47" applyNumberFormat="1" applyFont="1" applyFill="1" applyBorder="1" applyAlignment="1">
      <alignment horizontal="center" vertical="center" wrapText="1"/>
    </xf>
    <xf numFmtId="0" fontId="15" fillId="35" borderId="10" xfId="55" applyFont="1" applyFill="1" applyBorder="1" applyAlignment="1">
      <alignment horizontal="center" vertical="center"/>
      <protection/>
    </xf>
    <xf numFmtId="0" fontId="83" fillId="35" borderId="10" xfId="0" applyFont="1" applyFill="1" applyBorder="1" applyAlignment="1">
      <alignment/>
    </xf>
    <xf numFmtId="0" fontId="83" fillId="35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0" fontId="83" fillId="35" borderId="10" xfId="0" applyFont="1" applyFill="1" applyBorder="1" applyAlignment="1">
      <alignment horizontal="center"/>
    </xf>
    <xf numFmtId="44" fontId="0" fillId="0" borderId="10" xfId="0" applyNumberForma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0" fontId="0" fillId="0" borderId="10" xfId="0" applyNumberFormat="1" applyBorder="1" applyAlignment="1">
      <alignment vertical="center"/>
    </xf>
    <xf numFmtId="0" fontId="83" fillId="35" borderId="18" xfId="0" applyFont="1" applyFill="1" applyBorder="1" applyAlignment="1">
      <alignment/>
    </xf>
    <xf numFmtId="0" fontId="83" fillId="35" borderId="24" xfId="0" applyFont="1" applyFill="1" applyBorder="1" applyAlignment="1">
      <alignment/>
    </xf>
    <xf numFmtId="0" fontId="83" fillId="35" borderId="28" xfId="0" applyFont="1" applyFill="1" applyBorder="1" applyAlignment="1">
      <alignment/>
    </xf>
    <xf numFmtId="44" fontId="83" fillId="35" borderId="10" xfId="47" applyFont="1" applyFill="1" applyBorder="1" applyAlignment="1">
      <alignment/>
    </xf>
    <xf numFmtId="0" fontId="0" fillId="0" borderId="26" xfId="0" applyBorder="1" applyAlignment="1">
      <alignment vertical="center"/>
    </xf>
    <xf numFmtId="10" fontId="77" fillId="0" borderId="10" xfId="0" applyNumberFormat="1" applyFont="1" applyBorder="1" applyAlignment="1">
      <alignment horizontal="center" vertical="center"/>
    </xf>
    <xf numFmtId="43" fontId="0" fillId="0" borderId="10" xfId="68" applyFont="1" applyBorder="1" applyAlignment="1">
      <alignment/>
    </xf>
    <xf numFmtId="0" fontId="30" fillId="0" borderId="0" xfId="58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65" fontId="65" fillId="35" borderId="1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16" fillId="37" borderId="0" xfId="0" applyFont="1" applyFill="1" applyBorder="1" applyAlignment="1">
      <alignment horizontal="center" vertical="center" wrapText="1"/>
    </xf>
    <xf numFmtId="164" fontId="16" fillId="37" borderId="0" xfId="68" applyNumberFormat="1" applyFont="1" applyFill="1" applyBorder="1" applyAlignment="1">
      <alignment horizontal="center" vertical="center" wrapText="1"/>
    </xf>
    <xf numFmtId="165" fontId="16" fillId="37" borderId="0" xfId="0" applyNumberFormat="1" applyFont="1" applyFill="1" applyBorder="1" applyAlignment="1">
      <alignment horizontal="center" vertical="center"/>
    </xf>
    <xf numFmtId="44" fontId="16" fillId="0" borderId="0" xfId="47" applyFon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4" fontId="37" fillId="35" borderId="10" xfId="47" applyFont="1" applyFill="1" applyBorder="1" applyAlignment="1">
      <alignment horizontal="left" vertical="center" wrapText="1"/>
    </xf>
    <xf numFmtId="165" fontId="65" fillId="35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7" fillId="0" borderId="10" xfId="84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9" fillId="0" borderId="10" xfId="55" applyFont="1" applyBorder="1" applyAlignment="1">
      <alignment horizontal="center" vertical="center" wrapText="1"/>
      <protection/>
    </xf>
    <xf numFmtId="164" fontId="15" fillId="0" borderId="10" xfId="84" applyFont="1" applyFill="1" applyBorder="1" applyAlignment="1">
      <alignment horizontal="center" vertical="center" wrapText="1"/>
    </xf>
    <xf numFmtId="0" fontId="14" fillId="0" borderId="10" xfId="55" applyFont="1" applyBorder="1" applyAlignment="1">
      <alignment horizontal="center" vertical="center" wrapText="1"/>
      <protection/>
    </xf>
    <xf numFmtId="10" fontId="7" fillId="0" borderId="10" xfId="62" applyNumberFormat="1" applyFont="1" applyFill="1" applyBorder="1" applyAlignment="1">
      <alignment horizontal="center" vertical="center" wrapText="1"/>
    </xf>
    <xf numFmtId="0" fontId="4" fillId="0" borderId="0" xfId="55" applyFont="1" applyBorder="1" applyAlignment="1">
      <alignment horizontal="center" vertical="center" wrapText="1"/>
      <protection/>
    </xf>
    <xf numFmtId="164" fontId="7" fillId="35" borderId="0" xfId="84" applyFont="1" applyFill="1" applyBorder="1" applyAlignment="1">
      <alignment horizontal="center" vertical="center" wrapText="1"/>
    </xf>
    <xf numFmtId="164" fontId="7" fillId="0" borderId="0" xfId="84" applyFont="1" applyFill="1" applyBorder="1" applyAlignment="1">
      <alignment horizontal="center" vertical="center"/>
    </xf>
    <xf numFmtId="0" fontId="90" fillId="35" borderId="0" xfId="0" applyFont="1" applyFill="1" applyAlignment="1">
      <alignment horizontal="center"/>
    </xf>
    <xf numFmtId="164" fontId="12" fillId="0" borderId="10" xfId="84" applyFont="1" applyFill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wrapText="1"/>
      <protection/>
    </xf>
    <xf numFmtId="164" fontId="7" fillId="0" borderId="10" xfId="84" applyFont="1" applyFill="1" applyBorder="1" applyAlignment="1">
      <alignment horizontal="center" vertical="center"/>
    </xf>
    <xf numFmtId="164" fontId="3" fillId="0" borderId="10" xfId="84" applyFont="1" applyFill="1" applyBorder="1" applyAlignment="1">
      <alignment horizontal="center" vertical="center" wrapText="1"/>
    </xf>
    <xf numFmtId="9" fontId="10" fillId="33" borderId="15" xfId="62" applyFont="1" applyFill="1" applyBorder="1" applyAlignment="1">
      <alignment horizontal="center" vertical="center"/>
    </xf>
    <xf numFmtId="9" fontId="10" fillId="33" borderId="29" xfId="62" applyFont="1" applyFill="1" applyBorder="1" applyAlignment="1">
      <alignment horizontal="center" vertical="center"/>
    </xf>
    <xf numFmtId="9" fontId="10" fillId="33" borderId="30" xfId="62" applyFont="1" applyFill="1" applyBorder="1" applyAlignment="1">
      <alignment horizontal="center" vertical="center"/>
    </xf>
    <xf numFmtId="164" fontId="10" fillId="33" borderId="15" xfId="82" applyFont="1" applyFill="1" applyBorder="1" applyAlignment="1">
      <alignment horizontal="center" vertical="center"/>
    </xf>
    <xf numFmtId="164" fontId="10" fillId="33" borderId="29" xfId="82" applyFont="1" applyFill="1" applyBorder="1" applyAlignment="1">
      <alignment horizontal="center" vertical="center"/>
    </xf>
    <xf numFmtId="164" fontId="10" fillId="33" borderId="30" xfId="82" applyFont="1" applyFill="1" applyBorder="1" applyAlignment="1">
      <alignment horizontal="center" vertical="center"/>
    </xf>
    <xf numFmtId="0" fontId="7" fillId="33" borderId="19" xfId="56" applyFont="1" applyFill="1" applyBorder="1" applyAlignment="1">
      <alignment horizontal="center" vertical="center"/>
      <protection/>
    </xf>
    <xf numFmtId="0" fontId="7" fillId="33" borderId="21" xfId="56" applyFont="1" applyFill="1" applyBorder="1" applyAlignment="1">
      <alignment horizontal="center" vertical="center"/>
      <protection/>
    </xf>
    <xf numFmtId="0" fontId="7" fillId="33" borderId="22" xfId="56" applyFont="1" applyFill="1" applyBorder="1" applyAlignment="1">
      <alignment horizontal="center" vertical="center"/>
      <protection/>
    </xf>
    <xf numFmtId="0" fontId="7" fillId="33" borderId="23" xfId="56" applyFont="1" applyFill="1" applyBorder="1" applyAlignment="1">
      <alignment horizontal="center" vertical="center"/>
      <protection/>
    </xf>
    <xf numFmtId="0" fontId="7" fillId="33" borderId="25" xfId="56" applyFont="1" applyFill="1" applyBorder="1" applyAlignment="1">
      <alignment horizontal="center" vertical="center"/>
      <protection/>
    </xf>
    <xf numFmtId="0" fontId="7" fillId="33" borderId="27" xfId="56" applyFont="1" applyFill="1" applyBorder="1" applyAlignment="1">
      <alignment horizontal="center" vertical="center"/>
      <protection/>
    </xf>
    <xf numFmtId="164" fontId="10" fillId="0" borderId="10" xfId="84" applyFont="1" applyFill="1" applyBorder="1" applyAlignment="1">
      <alignment horizontal="center" vertical="center" wrapText="1"/>
    </xf>
    <xf numFmtId="164" fontId="10" fillId="0" borderId="18" xfId="84" applyFont="1" applyFill="1" applyBorder="1" applyAlignment="1">
      <alignment horizontal="center" vertical="center"/>
    </xf>
    <xf numFmtId="164" fontId="10" fillId="0" borderId="24" xfId="84" applyFont="1" applyFill="1" applyBorder="1" applyAlignment="1">
      <alignment horizontal="center" vertical="center"/>
    </xf>
    <xf numFmtId="164" fontId="10" fillId="0" borderId="28" xfId="84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3" fillId="0" borderId="41" xfId="0" applyFont="1" applyBorder="1" applyAlignment="1">
      <alignment horizontal="right" wrapText="1"/>
    </xf>
    <xf numFmtId="0" fontId="83" fillId="0" borderId="42" xfId="0" applyFont="1" applyBorder="1" applyAlignment="1">
      <alignment horizontal="right" wrapText="1"/>
    </xf>
    <xf numFmtId="0" fontId="83" fillId="0" borderId="43" xfId="0" applyFont="1" applyBorder="1" applyAlignment="1">
      <alignment horizontal="right" wrapText="1"/>
    </xf>
    <xf numFmtId="0" fontId="0" fillId="0" borderId="4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83" fillId="0" borderId="10" xfId="0" applyFont="1" applyBorder="1" applyAlignment="1">
      <alignment wrapText="1"/>
    </xf>
    <xf numFmtId="0" fontId="83" fillId="40" borderId="38" xfId="0" applyFont="1" applyFill="1" applyBorder="1" applyAlignment="1">
      <alignment wrapText="1"/>
    </xf>
    <xf numFmtId="0" fontId="83" fillId="40" borderId="39" xfId="0" applyFont="1" applyFill="1" applyBorder="1" applyAlignment="1">
      <alignment wrapText="1"/>
    </xf>
    <xf numFmtId="0" fontId="83" fillId="0" borderId="39" xfId="0" applyFont="1" applyBorder="1" applyAlignment="1">
      <alignment wrapText="1"/>
    </xf>
    <xf numFmtId="0" fontId="83" fillId="0" borderId="40" xfId="0" applyFont="1" applyBorder="1" applyAlignment="1">
      <alignment wrapText="1"/>
    </xf>
    <xf numFmtId="0" fontId="83" fillId="0" borderId="35" xfId="0" applyFont="1" applyBorder="1" applyAlignment="1">
      <alignment wrapText="1"/>
    </xf>
    <xf numFmtId="0" fontId="83" fillId="0" borderId="36" xfId="0" applyFont="1" applyBorder="1" applyAlignment="1">
      <alignment wrapText="1"/>
    </xf>
    <xf numFmtId="0" fontId="83" fillId="0" borderId="37" xfId="0" applyFont="1" applyBorder="1" applyAlignment="1">
      <alignment wrapText="1"/>
    </xf>
    <xf numFmtId="0" fontId="0" fillId="0" borderId="45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83" fillId="0" borderId="41" xfId="0" applyFont="1" applyBorder="1" applyAlignment="1">
      <alignment wrapText="1"/>
    </xf>
    <xf numFmtId="0" fontId="83" fillId="0" borderId="42" xfId="0" applyFont="1" applyBorder="1" applyAlignment="1">
      <alignment wrapText="1"/>
    </xf>
    <xf numFmtId="0" fontId="83" fillId="0" borderId="43" xfId="0" applyFont="1" applyBorder="1" applyAlignment="1">
      <alignment wrapText="1"/>
    </xf>
    <xf numFmtId="0" fontId="83" fillId="34" borderId="46" xfId="0" applyFont="1" applyFill="1" applyBorder="1" applyAlignment="1">
      <alignment wrapText="1"/>
    </xf>
    <xf numFmtId="0" fontId="83" fillId="34" borderId="47" xfId="0" applyFont="1" applyFill="1" applyBorder="1" applyAlignment="1">
      <alignment wrapText="1"/>
    </xf>
    <xf numFmtId="0" fontId="83" fillId="34" borderId="48" xfId="0" applyFont="1" applyFill="1" applyBorder="1" applyAlignment="1">
      <alignment wrapText="1"/>
    </xf>
    <xf numFmtId="0" fontId="0" fillId="0" borderId="49" xfId="0" applyBorder="1" applyAlignment="1">
      <alignment horizontal="right" vertical="top" wrapText="1"/>
    </xf>
    <xf numFmtId="0" fontId="18" fillId="0" borderId="0" xfId="0" applyNumberFormat="1" applyFont="1" applyBorder="1" applyAlignment="1">
      <alignment horizontal="center"/>
    </xf>
    <xf numFmtId="0" fontId="3" fillId="0" borderId="0" xfId="58" applyFont="1" applyBorder="1" applyAlignment="1">
      <alignment horizontal="left"/>
      <protection/>
    </xf>
    <xf numFmtId="10" fontId="23" fillId="38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NumberFormat="1" applyFont="1" applyBorder="1" applyAlignment="1">
      <alignment horizontal="left" wrapText="1"/>
    </xf>
    <xf numFmtId="0" fontId="22" fillId="0" borderId="0" xfId="0" applyNumberFormat="1" applyFont="1" applyBorder="1" applyAlignment="1">
      <alignment horizontal="right" vertical="top"/>
    </xf>
    <xf numFmtId="0" fontId="3" fillId="36" borderId="15" xfId="58" applyFont="1" applyFill="1" applyBorder="1" applyAlignment="1">
      <alignment horizontal="center" vertical="center" wrapText="1"/>
      <protection/>
    </xf>
    <xf numFmtId="0" fontId="3" fillId="36" borderId="30" xfId="58" applyFont="1" applyFill="1" applyBorder="1" applyAlignment="1">
      <alignment horizontal="center" vertical="center" wrapText="1"/>
      <protection/>
    </xf>
    <xf numFmtId="0" fontId="3" fillId="36" borderId="18" xfId="58" applyFont="1" applyFill="1" applyBorder="1" applyAlignment="1">
      <alignment horizontal="center" vertical="center" wrapText="1"/>
      <protection/>
    </xf>
    <xf numFmtId="0" fontId="3" fillId="36" borderId="28" xfId="58" applyFont="1" applyFill="1" applyBorder="1" applyAlignment="1">
      <alignment horizontal="center" vertical="center" wrapText="1"/>
      <protection/>
    </xf>
    <xf numFmtId="0" fontId="3" fillId="0" borderId="0" xfId="58" applyFont="1" applyAlignment="1" applyProtection="1">
      <alignment/>
      <protection/>
    </xf>
    <xf numFmtId="0" fontId="2" fillId="38" borderId="0" xfId="58" applyFont="1" applyFill="1" applyAlignment="1" applyProtection="1">
      <alignment horizontal="left"/>
      <protection locked="0"/>
    </xf>
    <xf numFmtId="0" fontId="2" fillId="0" borderId="20" xfId="58" applyFont="1" applyBorder="1" applyAlignment="1" applyProtection="1">
      <alignment horizontal="left" vertical="top" wrapText="1"/>
      <protection/>
    </xf>
    <xf numFmtId="0" fontId="2" fillId="0" borderId="0" xfId="58" applyFont="1" applyBorder="1" applyAlignment="1" applyProtection="1">
      <alignment horizontal="left" vertical="top" wrapText="1"/>
      <protection/>
    </xf>
    <xf numFmtId="0" fontId="2" fillId="0" borderId="0" xfId="58" applyFont="1" applyAlignment="1">
      <alignment horizontal="left" vertical="top" wrapText="1"/>
      <protection/>
    </xf>
    <xf numFmtId="10" fontId="15" fillId="41" borderId="19" xfId="62" applyNumberFormat="1" applyFont="1" applyFill="1" applyBorder="1" applyAlignment="1" applyProtection="1">
      <alignment horizontal="center" vertical="center" wrapText="1"/>
      <protection/>
    </xf>
    <xf numFmtId="10" fontId="15" fillId="41" borderId="21" xfId="62" applyNumberFormat="1" applyFont="1" applyFill="1" applyBorder="1" applyAlignment="1" applyProtection="1">
      <alignment horizontal="center" vertical="center" wrapText="1"/>
      <protection/>
    </xf>
    <xf numFmtId="10" fontId="15" fillId="41" borderId="25" xfId="62" applyNumberFormat="1" applyFont="1" applyFill="1" applyBorder="1" applyAlignment="1" applyProtection="1">
      <alignment horizontal="center" vertical="center" wrapText="1"/>
      <protection/>
    </xf>
    <xf numFmtId="10" fontId="15" fillId="41" borderId="27" xfId="62" applyNumberFormat="1" applyFont="1" applyFill="1" applyBorder="1" applyAlignment="1" applyProtection="1">
      <alignment horizontal="center" vertical="center" wrapText="1"/>
      <protection/>
    </xf>
    <xf numFmtId="0" fontId="30" fillId="0" borderId="0" xfId="58" applyFont="1" applyAlignment="1" applyProtection="1">
      <alignment horizontal="center" vertical="center" wrapText="1"/>
      <protection/>
    </xf>
    <xf numFmtId="0" fontId="3" fillId="36" borderId="24" xfId="58" applyFont="1" applyFill="1" applyBorder="1" applyAlignment="1">
      <alignment horizontal="center" vertical="center" wrapText="1"/>
      <protection/>
    </xf>
    <xf numFmtId="10" fontId="28" fillId="0" borderId="19" xfId="64" applyNumberFormat="1" applyFont="1" applyBorder="1" applyAlignment="1" applyProtection="1">
      <alignment horizontal="center" vertical="center" wrapText="1"/>
      <protection/>
    </xf>
    <xf numFmtId="10" fontId="28" fillId="0" borderId="25" xfId="64" applyNumberFormat="1" applyFont="1" applyBorder="1" applyAlignment="1" applyProtection="1">
      <alignment horizontal="center" vertical="center" wrapText="1"/>
      <protection/>
    </xf>
    <xf numFmtId="43" fontId="7" fillId="41" borderId="19" xfId="68" applyFont="1" applyFill="1" applyBorder="1" applyAlignment="1">
      <alignment horizontal="center" vertical="center"/>
    </xf>
    <xf numFmtId="43" fontId="7" fillId="41" borderId="25" xfId="68" applyFont="1" applyFill="1" applyBorder="1" applyAlignment="1">
      <alignment horizontal="center" vertical="center"/>
    </xf>
    <xf numFmtId="43" fontId="7" fillId="41" borderId="21" xfId="68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2" fillId="0" borderId="0" xfId="58" applyFont="1" applyBorder="1" applyAlignment="1" applyProtection="1">
      <alignment horizontal="left" wrapText="1"/>
      <protection/>
    </xf>
    <xf numFmtId="0" fontId="91" fillId="0" borderId="0" xfId="0" applyFont="1" applyFill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10" xfId="52"/>
    <cellStyle name="Normal 10 2" xfId="53"/>
    <cellStyle name="Normal 10 2 2 5 2" xfId="54"/>
    <cellStyle name="Normal 2" xfId="55"/>
    <cellStyle name="Normal 2 2 2" xfId="56"/>
    <cellStyle name="Normal 2 2 4" xfId="57"/>
    <cellStyle name="Normal 2_Modelo de Detalhamento do  BDI" xfId="58"/>
    <cellStyle name="Normal 3" xfId="59"/>
    <cellStyle name="Nota" xfId="60"/>
    <cellStyle name="Percentagem 2" xfId="61"/>
    <cellStyle name="Percent" xfId="62"/>
    <cellStyle name="Porcentagem 10" xfId="63"/>
    <cellStyle name="Porcentagem 2" xfId="64"/>
    <cellStyle name="Porcentagem 2 2" xfId="65"/>
    <cellStyle name="Porcentagem 3" xfId="66"/>
    <cellStyle name="Saída" xfId="67"/>
    <cellStyle name="Comma" xfId="68"/>
    <cellStyle name="Comma [0]" xfId="69"/>
    <cellStyle name="Separador de milhares 2" xfId="70"/>
    <cellStyle name="Separador de milhares 3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Vírgula 2" xfId="80"/>
    <cellStyle name="Vírgula 2 13" xfId="81"/>
    <cellStyle name="Vírgula 2 3" xfId="82"/>
    <cellStyle name="Vírgula 3" xfId="83"/>
    <cellStyle name="Vírgula 4" xfId="84"/>
    <cellStyle name="Vírgula 6" xfId="85"/>
  </cellStyles>
  <dxfs count="6">
    <dxf>
      <font>
        <color indexed="12"/>
      </font>
    </dxf>
    <dxf>
      <font>
        <b/>
        <i/>
        <color auto="1"/>
      </font>
      <fill>
        <patternFill patternType="solid">
          <bgColor indexed="41"/>
        </patternFill>
      </fill>
    </dxf>
    <dxf>
      <font>
        <color indexed="9"/>
      </font>
    </dxf>
    <dxf>
      <font>
        <color rgb="FFFFFFFF"/>
      </font>
      <border/>
    </dxf>
    <dxf>
      <font>
        <b/>
        <i/>
        <color auto="1"/>
      </font>
      <fill>
        <patternFill patternType="solid">
          <bgColor rgb="FFCCFFFF"/>
        </patternFill>
      </fill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57150</xdr:rowOff>
    </xdr:from>
    <xdr:to>
      <xdr:col>1</xdr:col>
      <xdr:colOff>781050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7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</xdr:row>
      <xdr:rowOff>66675</xdr:rowOff>
    </xdr:from>
    <xdr:to>
      <xdr:col>2</xdr:col>
      <xdr:colOff>114300</xdr:colOff>
      <xdr:row>6</xdr:row>
      <xdr:rowOff>152400</xdr:rowOff>
    </xdr:to>
    <xdr:pic>
      <xdr:nvPicPr>
        <xdr:cNvPr id="1" name="Picture 1" descr="https://www.prefeituradeaguiabranca.es.gov.br/uploads/wp-content/uploads/2013/02/brasa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477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152400</xdr:colOff>
      <xdr:row>20</xdr:row>
      <xdr:rowOff>142875</xdr:rowOff>
    </xdr:from>
    <xdr:ext cx="4067175" cy="266700"/>
    <xdr:sp>
      <xdr:nvSpPr>
        <xdr:cNvPr id="1" name="CaixaDeTexto 1"/>
        <xdr:cNvSpPr txBox="1">
          <a:spLocks noChangeArrowheads="1"/>
        </xdr:cNvSpPr>
      </xdr:nvSpPr>
      <xdr:spPr>
        <a:xfrm>
          <a:off x="10877550" y="4467225"/>
          <a:ext cx="406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5"/>
  <sheetViews>
    <sheetView tabSelected="1" workbookViewId="0" topLeftCell="A1">
      <selection activeCell="A38" sqref="A38:IV88"/>
    </sheetView>
  </sheetViews>
  <sheetFormatPr defaultColWidth="9.140625" defaultRowHeight="15"/>
  <cols>
    <col min="1" max="1" width="9.7109375" style="3" customWidth="1"/>
    <col min="2" max="2" width="10.00390625" style="3" customWidth="1"/>
    <col min="3" max="3" width="12.00390625" style="113" customWidth="1"/>
    <col min="4" max="4" width="57.00390625" style="3" customWidth="1"/>
    <col min="5" max="5" width="7.00390625" style="94" customWidth="1"/>
    <col min="6" max="6" width="16.8515625" style="3" customWidth="1"/>
    <col min="7" max="7" width="17.421875" style="3" customWidth="1"/>
    <col min="8" max="8" width="22.57421875" style="56" customWidth="1"/>
    <col min="9" max="9" width="9.57421875" style="6" bestFit="1" customWidth="1"/>
    <col min="10" max="10" width="10.57421875" style="6" bestFit="1" customWidth="1"/>
    <col min="11" max="31" width="9.140625" style="6" customWidth="1"/>
    <col min="32" max="16384" width="9.140625" style="3" customWidth="1"/>
  </cols>
  <sheetData>
    <row r="1" spans="1:8" ht="23.25" customHeight="1">
      <c r="A1" s="223" t="s">
        <v>32</v>
      </c>
      <c r="B1" s="223"/>
      <c r="C1" s="223"/>
      <c r="D1" s="223"/>
      <c r="E1" s="223"/>
      <c r="F1" s="223"/>
      <c r="G1" s="223"/>
      <c r="H1" s="223"/>
    </row>
    <row r="2" spans="1:8" ht="27.75" customHeight="1">
      <c r="A2" s="223"/>
      <c r="B2" s="223"/>
      <c r="C2" s="223"/>
      <c r="D2" s="223"/>
      <c r="E2" s="223"/>
      <c r="F2" s="223"/>
      <c r="G2" s="223"/>
      <c r="H2" s="223"/>
    </row>
    <row r="3" spans="1:8" ht="47.25" customHeight="1">
      <c r="A3" s="225" t="s">
        <v>0</v>
      </c>
      <c r="B3" s="225"/>
      <c r="C3" s="225"/>
      <c r="D3" s="225"/>
      <c r="E3" s="225"/>
      <c r="F3" s="225"/>
      <c r="G3" s="225"/>
      <c r="H3" s="225"/>
    </row>
    <row r="4" spans="1:8" ht="29.25" customHeight="1">
      <c r="A4" s="224" t="s">
        <v>180</v>
      </c>
      <c r="B4" s="224"/>
      <c r="C4" s="224"/>
      <c r="D4" s="224"/>
      <c r="E4" s="224"/>
      <c r="F4" s="224"/>
      <c r="G4" s="224"/>
      <c r="H4" s="224"/>
    </row>
    <row r="5" spans="1:8" ht="19.5" customHeight="1">
      <c r="A5" s="221"/>
      <c r="B5" s="221"/>
      <c r="C5" s="221"/>
      <c r="D5" s="221"/>
      <c r="E5" s="221"/>
      <c r="F5" s="221"/>
      <c r="G5" s="226" t="s">
        <v>143</v>
      </c>
      <c r="H5" s="224" t="s">
        <v>95</v>
      </c>
    </row>
    <row r="6" spans="1:8" ht="15" customHeight="1" hidden="1">
      <c r="A6" s="221"/>
      <c r="B6" s="221"/>
      <c r="C6" s="221"/>
      <c r="D6" s="221"/>
      <c r="E6" s="221"/>
      <c r="F6" s="221"/>
      <c r="G6" s="226"/>
      <c r="H6" s="224"/>
    </row>
    <row r="7" spans="1:8" ht="19.5" customHeight="1">
      <c r="A7" s="221" t="s">
        <v>181</v>
      </c>
      <c r="B7" s="221"/>
      <c r="C7" s="221"/>
      <c r="D7" s="221"/>
      <c r="E7" s="221"/>
      <c r="F7" s="221"/>
      <c r="G7" s="226"/>
      <c r="H7" s="224"/>
    </row>
    <row r="8" spans="1:8" ht="15">
      <c r="A8" s="224"/>
      <c r="B8" s="224"/>
      <c r="C8" s="224"/>
      <c r="D8" s="224"/>
      <c r="E8" s="224"/>
      <c r="F8" s="224"/>
      <c r="G8" s="224"/>
      <c r="H8" s="224"/>
    </row>
    <row r="9" spans="1:8" ht="30">
      <c r="A9" s="57" t="s">
        <v>1</v>
      </c>
      <c r="B9" s="57" t="s">
        <v>2</v>
      </c>
      <c r="C9" s="114" t="s">
        <v>3</v>
      </c>
      <c r="D9" s="57" t="s">
        <v>4</v>
      </c>
      <c r="E9" s="57" t="s">
        <v>5</v>
      </c>
      <c r="F9" s="58" t="s">
        <v>6</v>
      </c>
      <c r="G9" s="59" t="s">
        <v>142</v>
      </c>
      <c r="H9" s="59" t="s">
        <v>7</v>
      </c>
    </row>
    <row r="10" spans="1:8" ht="15">
      <c r="A10" s="60">
        <v>1</v>
      </c>
      <c r="B10" s="60"/>
      <c r="C10" s="107"/>
      <c r="D10" s="61" t="s">
        <v>8</v>
      </c>
      <c r="E10" s="60"/>
      <c r="F10" s="62"/>
      <c r="G10" s="63"/>
      <c r="H10" s="63"/>
    </row>
    <row r="11" spans="1:8" ht="15">
      <c r="A11" s="64"/>
      <c r="B11" s="65"/>
      <c r="C11" s="108"/>
      <c r="D11" s="66"/>
      <c r="E11" s="67"/>
      <c r="F11" s="68"/>
      <c r="G11" s="69"/>
      <c r="H11" s="88"/>
    </row>
    <row r="12" spans="1:8" ht="38.25" customHeight="1">
      <c r="A12" s="70" t="s">
        <v>9</v>
      </c>
      <c r="B12" s="71" t="s">
        <v>16</v>
      </c>
      <c r="C12" s="109">
        <v>41500</v>
      </c>
      <c r="D12" s="72" t="s">
        <v>153</v>
      </c>
      <c r="E12" s="67" t="s">
        <v>10</v>
      </c>
      <c r="F12" s="73">
        <f>'M.C.'!D9</f>
        <v>8</v>
      </c>
      <c r="G12" s="73">
        <v>332.18</v>
      </c>
      <c r="H12" s="89">
        <f>ROUND(F12*G12,2)</f>
        <v>2657.44</v>
      </c>
    </row>
    <row r="13" spans="1:8" ht="59.25" customHeight="1">
      <c r="A13" s="70" t="s">
        <v>168</v>
      </c>
      <c r="B13" s="71" t="s">
        <v>16</v>
      </c>
      <c r="C13" s="109">
        <v>41531</v>
      </c>
      <c r="D13" s="72" t="s">
        <v>140</v>
      </c>
      <c r="E13" s="67" t="s">
        <v>10</v>
      </c>
      <c r="F13" s="73">
        <v>15</v>
      </c>
      <c r="G13" s="73">
        <v>807.59</v>
      </c>
      <c r="H13" s="89">
        <f>ROUND(F13*G13,2)</f>
        <v>12113.85</v>
      </c>
    </row>
    <row r="14" spans="1:31" s="184" customFormat="1" ht="21" customHeight="1">
      <c r="A14" s="70"/>
      <c r="B14" s="71"/>
      <c r="C14" s="109"/>
      <c r="D14" s="72"/>
      <c r="E14" s="67"/>
      <c r="F14" s="73"/>
      <c r="G14" s="73"/>
      <c r="H14" s="8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8" ht="18" customHeight="1">
      <c r="A15" s="76"/>
      <c r="B15" s="76"/>
      <c r="C15" s="87"/>
      <c r="D15" s="76" t="s">
        <v>13</v>
      </c>
      <c r="E15" s="64"/>
      <c r="F15" s="77"/>
      <c r="G15" s="78"/>
      <c r="H15" s="215">
        <f>SUBTOTAL(9,H12:H13)</f>
        <v>14771.29</v>
      </c>
    </row>
    <row r="16" spans="1:31" s="96" customFormat="1" ht="15" customHeight="1">
      <c r="A16" s="70"/>
      <c r="B16" s="71"/>
      <c r="C16" s="109"/>
      <c r="D16" s="75"/>
      <c r="E16" s="67"/>
      <c r="F16" s="73"/>
      <c r="G16" s="74"/>
      <c r="H16" s="8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97" customFormat="1" ht="30" customHeight="1">
      <c r="A17" s="217" t="s">
        <v>189</v>
      </c>
      <c r="B17" s="217"/>
      <c r="C17" s="217"/>
      <c r="D17" s="217"/>
      <c r="E17" s="217"/>
      <c r="F17" s="217"/>
      <c r="G17" s="217"/>
      <c r="H17" s="21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8" ht="24" customHeight="1">
      <c r="A18" s="60">
        <v>2</v>
      </c>
      <c r="B18" s="79"/>
      <c r="C18" s="110"/>
      <c r="D18" s="80" t="s">
        <v>186</v>
      </c>
      <c r="E18" s="60"/>
      <c r="F18" s="81"/>
      <c r="G18" s="83"/>
      <c r="H18" s="82"/>
    </row>
    <row r="19" spans="1:31" s="184" customFormat="1" ht="45" customHeight="1">
      <c r="A19" s="70" t="s">
        <v>90</v>
      </c>
      <c r="B19" s="71" t="s">
        <v>16</v>
      </c>
      <c r="C19" s="111">
        <v>42045</v>
      </c>
      <c r="D19" s="98" t="s">
        <v>141</v>
      </c>
      <c r="E19" s="84" t="s">
        <v>26</v>
      </c>
      <c r="F19" s="186">
        <f>'M.C.'!E24</f>
        <v>176.4</v>
      </c>
      <c r="G19" s="74">
        <v>46.11</v>
      </c>
      <c r="H19" s="89">
        <f>ROUND(F19*G19,2)</f>
        <v>8133.8</v>
      </c>
      <c r="I19" s="6"/>
      <c r="J19" s="209"/>
      <c r="K19" s="210"/>
      <c r="L19" s="211"/>
      <c r="M19" s="212"/>
      <c r="N19" s="21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184" customFormat="1" ht="54.75" customHeight="1">
      <c r="A20" s="70" t="s">
        <v>175</v>
      </c>
      <c r="B20" s="222" t="s">
        <v>155</v>
      </c>
      <c r="C20" s="222"/>
      <c r="D20" s="98" t="s">
        <v>167</v>
      </c>
      <c r="E20" s="99" t="s">
        <v>11</v>
      </c>
      <c r="F20" s="100">
        <f>'M.C.'!E32</f>
        <v>840</v>
      </c>
      <c r="G20" s="74">
        <v>48.31</v>
      </c>
      <c r="H20" s="89">
        <f>ROUND(F20*G20,2)</f>
        <v>40580.4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10" ht="59.25" customHeight="1">
      <c r="A21" s="70" t="s">
        <v>176</v>
      </c>
      <c r="B21" s="222" t="s">
        <v>156</v>
      </c>
      <c r="C21" s="222"/>
      <c r="D21" s="98" t="s">
        <v>166</v>
      </c>
      <c r="E21" s="84" t="s">
        <v>10</v>
      </c>
      <c r="F21" s="86">
        <f>'M.C.'!E39</f>
        <v>2520</v>
      </c>
      <c r="G21" s="74">
        <v>28.19</v>
      </c>
      <c r="H21" s="89">
        <f>ROUND(F21*G21,2)</f>
        <v>71038.8</v>
      </c>
      <c r="J21" s="214"/>
    </row>
    <row r="22" spans="1:31" s="184" customFormat="1" ht="29.25" customHeight="1">
      <c r="A22" s="70" t="s">
        <v>177</v>
      </c>
      <c r="B22" s="71" t="s">
        <v>16</v>
      </c>
      <c r="C22" s="85">
        <v>40364</v>
      </c>
      <c r="D22" s="98" t="s">
        <v>164</v>
      </c>
      <c r="E22" s="84" t="s">
        <v>26</v>
      </c>
      <c r="F22" s="86">
        <f>'M.C.'!E47</f>
        <v>10.08</v>
      </c>
      <c r="G22" s="74">
        <v>782.65</v>
      </c>
      <c r="H22" s="89">
        <f>ROUND(F22*G22,2)</f>
        <v>7889.11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184" customFormat="1" ht="54.75" customHeight="1">
      <c r="A23" s="70" t="s">
        <v>178</v>
      </c>
      <c r="B23" s="222" t="s">
        <v>157</v>
      </c>
      <c r="C23" s="222"/>
      <c r="D23" s="98" t="s">
        <v>165</v>
      </c>
      <c r="E23" s="84" t="s">
        <v>162</v>
      </c>
      <c r="F23" s="86">
        <v>0.5</v>
      </c>
      <c r="G23" s="74">
        <v>16126.79</v>
      </c>
      <c r="H23" s="89">
        <f>ROUND(F23*G23,2)</f>
        <v>8063.4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8" ht="21" customHeight="1">
      <c r="A24" s="76"/>
      <c r="B24" s="76"/>
      <c r="C24" s="87"/>
      <c r="D24" s="76" t="s">
        <v>14</v>
      </c>
      <c r="E24" s="64"/>
      <c r="F24" s="77"/>
      <c r="G24" s="208" t="s">
        <v>89</v>
      </c>
      <c r="H24" s="215">
        <f>SUBTOTAL(9,H19:H23)</f>
        <v>135705.51</v>
      </c>
    </row>
    <row r="25" spans="1:8" s="6" customFormat="1" ht="33.75" customHeight="1">
      <c r="A25" s="217" t="s">
        <v>174</v>
      </c>
      <c r="B25" s="217"/>
      <c r="C25" s="217"/>
      <c r="D25" s="217"/>
      <c r="E25" s="217"/>
      <c r="F25" s="217"/>
      <c r="G25" s="217"/>
      <c r="H25" s="217"/>
    </row>
    <row r="26" spans="1:31" s="184" customFormat="1" ht="24" customHeight="1">
      <c r="A26" s="60">
        <v>3</v>
      </c>
      <c r="B26" s="79"/>
      <c r="C26" s="110"/>
      <c r="D26" s="80" t="s">
        <v>185</v>
      </c>
      <c r="E26" s="60"/>
      <c r="F26" s="81"/>
      <c r="G26" s="83"/>
      <c r="H26" s="8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184" customFormat="1" ht="42" customHeight="1">
      <c r="A27" s="90" t="s">
        <v>24</v>
      </c>
      <c r="B27" s="71" t="s">
        <v>16</v>
      </c>
      <c r="C27" s="111">
        <v>42045</v>
      </c>
      <c r="D27" s="98" t="s">
        <v>141</v>
      </c>
      <c r="E27" s="84" t="s">
        <v>26</v>
      </c>
      <c r="F27" s="186">
        <f>'M.C.'!E57</f>
        <v>189</v>
      </c>
      <c r="G27" s="74">
        <f>G19</f>
        <v>46.11</v>
      </c>
      <c r="H27" s="89">
        <f>ROUND(F27*G27,2)</f>
        <v>8714.79</v>
      </c>
      <c r="I27" s="6"/>
      <c r="J27" s="209"/>
      <c r="K27" s="210"/>
      <c r="L27" s="211"/>
      <c r="M27" s="212"/>
      <c r="N27" s="21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184" customFormat="1" ht="48.75" customHeight="1">
      <c r="A28" s="90" t="s">
        <v>93</v>
      </c>
      <c r="B28" s="222" t="s">
        <v>155</v>
      </c>
      <c r="C28" s="222"/>
      <c r="D28" s="98" t="s">
        <v>188</v>
      </c>
      <c r="E28" s="99" t="s">
        <v>11</v>
      </c>
      <c r="F28" s="100">
        <f>'M.C.'!E64</f>
        <v>900</v>
      </c>
      <c r="G28" s="74">
        <v>48.31</v>
      </c>
      <c r="H28" s="89">
        <f>ROUND(F28*G28,2)</f>
        <v>43479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184" customFormat="1" ht="63.75" customHeight="1">
      <c r="A29" s="90" t="s">
        <v>94</v>
      </c>
      <c r="B29" s="222" t="s">
        <v>156</v>
      </c>
      <c r="C29" s="222"/>
      <c r="D29" s="98" t="s">
        <v>166</v>
      </c>
      <c r="E29" s="84" t="s">
        <v>10</v>
      </c>
      <c r="F29" s="86">
        <f>'M.C.'!E70</f>
        <v>3150</v>
      </c>
      <c r="G29" s="74">
        <v>28.19</v>
      </c>
      <c r="H29" s="89">
        <f>ROUND(F29*G29,2)</f>
        <v>88798.5</v>
      </c>
      <c r="I29" s="6"/>
      <c r="J29" s="214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s="184" customFormat="1" ht="29.25" customHeight="1">
      <c r="A30" s="90" t="s">
        <v>77</v>
      </c>
      <c r="B30" s="71" t="s">
        <v>16</v>
      </c>
      <c r="C30" s="85">
        <v>40364</v>
      </c>
      <c r="D30" s="98" t="s">
        <v>164</v>
      </c>
      <c r="E30" s="84" t="s">
        <v>26</v>
      </c>
      <c r="F30" s="86">
        <f>'M.C.'!E77</f>
        <v>10.8</v>
      </c>
      <c r="G30" s="74">
        <v>782.65</v>
      </c>
      <c r="H30" s="89">
        <f>ROUND(F30*G30,2)</f>
        <v>8452.62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184" customFormat="1" ht="55.5" customHeight="1">
      <c r="A31" s="90" t="s">
        <v>91</v>
      </c>
      <c r="B31" s="222" t="s">
        <v>157</v>
      </c>
      <c r="C31" s="222"/>
      <c r="D31" s="98" t="s">
        <v>165</v>
      </c>
      <c r="E31" s="84" t="s">
        <v>162</v>
      </c>
      <c r="F31" s="86">
        <v>0.5</v>
      </c>
      <c r="G31" s="74">
        <v>16126.79</v>
      </c>
      <c r="H31" s="89">
        <f>ROUND(F31*G31,2)</f>
        <v>8063.4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s="184" customFormat="1" ht="26.25" customHeight="1">
      <c r="A32" s="76"/>
      <c r="B32" s="76"/>
      <c r="C32" s="87"/>
      <c r="D32" s="76" t="s">
        <v>190</v>
      </c>
      <c r="E32" s="64"/>
      <c r="F32" s="77"/>
      <c r="G32" s="216" t="s">
        <v>187</v>
      </c>
      <c r="H32" s="215">
        <f>SUBTOTAL(9,H27:H31)</f>
        <v>157508.31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8" s="6" customFormat="1" ht="33.75" customHeight="1">
      <c r="A33" s="184"/>
      <c r="B33" s="184"/>
      <c r="C33" s="113"/>
      <c r="D33" s="184"/>
      <c r="E33" s="94"/>
      <c r="F33" s="184"/>
      <c r="G33" s="216" t="s">
        <v>12</v>
      </c>
      <c r="H33" s="215">
        <f>H32+H24+H15</f>
        <v>307985.11</v>
      </c>
    </row>
    <row r="34" spans="1:8" s="6" customFormat="1" ht="31.5" customHeight="1">
      <c r="A34" s="188">
        <v>4</v>
      </c>
      <c r="B34" s="189"/>
      <c r="C34" s="190"/>
      <c r="D34" s="191" t="s">
        <v>139</v>
      </c>
      <c r="E34" s="192"/>
      <c r="F34" s="189"/>
      <c r="G34" s="189"/>
      <c r="H34" s="189"/>
    </row>
    <row r="35" spans="1:8" s="6" customFormat="1" ht="54" customHeight="1">
      <c r="A35" s="184"/>
      <c r="B35" s="220" t="s">
        <v>179</v>
      </c>
      <c r="C35" s="220"/>
      <c r="D35" s="98" t="s">
        <v>145</v>
      </c>
      <c r="E35" s="94" t="s">
        <v>144</v>
      </c>
      <c r="F35" s="115">
        <v>1</v>
      </c>
      <c r="G35" s="187">
        <f>'COMPOSIÇÃO -4'!I23</f>
        <v>21528.16</v>
      </c>
      <c r="H35" s="89">
        <f>G35*F35</f>
        <v>21528.16</v>
      </c>
    </row>
    <row r="36" spans="3:8" s="6" customFormat="1" ht="27" customHeight="1">
      <c r="C36" s="112"/>
      <c r="F36" s="218" t="s">
        <v>146</v>
      </c>
      <c r="G36" s="219"/>
      <c r="H36" s="215">
        <f>H33+H35</f>
        <v>329513.26999999996</v>
      </c>
    </row>
    <row r="37" spans="3:5" s="6" customFormat="1" ht="15">
      <c r="C37" s="112"/>
      <c r="E37" s="116"/>
    </row>
    <row r="38" spans="3:5" s="6" customFormat="1" ht="15">
      <c r="C38" s="112"/>
      <c r="E38" s="116"/>
    </row>
    <row r="39" spans="3:5" s="6" customFormat="1" ht="15">
      <c r="C39" s="112"/>
      <c r="E39" s="116"/>
    </row>
    <row r="40" spans="3:5" s="6" customFormat="1" ht="15">
      <c r="C40" s="112"/>
      <c r="E40" s="116"/>
    </row>
    <row r="41" spans="3:5" s="6" customFormat="1" ht="15">
      <c r="C41" s="112"/>
      <c r="E41" s="116"/>
    </row>
    <row r="42" spans="3:5" s="6" customFormat="1" ht="15">
      <c r="C42" s="112"/>
      <c r="E42" s="116"/>
    </row>
    <row r="43" spans="3:5" s="6" customFormat="1" ht="15">
      <c r="C43" s="112"/>
      <c r="E43" s="116"/>
    </row>
    <row r="44" spans="3:5" s="6" customFormat="1" ht="15">
      <c r="C44" s="112"/>
      <c r="E44" s="116"/>
    </row>
    <row r="45" spans="3:5" s="6" customFormat="1" ht="15">
      <c r="C45" s="112"/>
      <c r="E45" s="116"/>
    </row>
    <row r="46" spans="3:5" s="6" customFormat="1" ht="15">
      <c r="C46" s="112"/>
      <c r="E46" s="116"/>
    </row>
    <row r="47" spans="3:5" s="6" customFormat="1" ht="15">
      <c r="C47" s="112"/>
      <c r="E47" s="116"/>
    </row>
    <row r="48" spans="3:5" s="6" customFormat="1" ht="15">
      <c r="C48" s="112"/>
      <c r="E48" s="116"/>
    </row>
    <row r="49" spans="3:5" s="6" customFormat="1" ht="15">
      <c r="C49" s="112"/>
      <c r="E49" s="116"/>
    </row>
    <row r="50" spans="3:5" s="6" customFormat="1" ht="15">
      <c r="C50" s="112"/>
      <c r="E50" s="116"/>
    </row>
    <row r="51" spans="3:5" s="6" customFormat="1" ht="15">
      <c r="C51" s="112"/>
      <c r="E51" s="116"/>
    </row>
    <row r="52" spans="3:5" s="6" customFormat="1" ht="15">
      <c r="C52" s="112"/>
      <c r="E52" s="116"/>
    </row>
    <row r="53" spans="3:5" s="6" customFormat="1" ht="15">
      <c r="C53" s="112"/>
      <c r="E53" s="116"/>
    </row>
    <row r="54" spans="3:5" s="6" customFormat="1" ht="15">
      <c r="C54" s="112"/>
      <c r="E54" s="116"/>
    </row>
    <row r="55" spans="3:5" s="6" customFormat="1" ht="15">
      <c r="C55" s="112"/>
      <c r="E55" s="116"/>
    </row>
    <row r="56" spans="3:5" s="6" customFormat="1" ht="15">
      <c r="C56" s="112"/>
      <c r="E56" s="116"/>
    </row>
    <row r="57" spans="3:5" s="6" customFormat="1" ht="15">
      <c r="C57" s="112"/>
      <c r="E57" s="116"/>
    </row>
    <row r="58" spans="3:5" s="6" customFormat="1" ht="15">
      <c r="C58" s="112"/>
      <c r="E58" s="116"/>
    </row>
    <row r="59" spans="3:5" s="6" customFormat="1" ht="15">
      <c r="C59" s="112"/>
      <c r="E59" s="116"/>
    </row>
    <row r="60" spans="3:5" s="6" customFormat="1" ht="15">
      <c r="C60" s="112"/>
      <c r="E60" s="116"/>
    </row>
    <row r="61" spans="3:5" s="6" customFormat="1" ht="15">
      <c r="C61" s="112"/>
      <c r="E61" s="116"/>
    </row>
    <row r="62" spans="3:5" s="6" customFormat="1" ht="15">
      <c r="C62" s="112"/>
      <c r="E62" s="116"/>
    </row>
    <row r="63" spans="3:5" s="6" customFormat="1" ht="15">
      <c r="C63" s="112"/>
      <c r="E63" s="116"/>
    </row>
    <row r="64" spans="3:5" s="6" customFormat="1" ht="15">
      <c r="C64" s="112"/>
      <c r="E64" s="116"/>
    </row>
    <row r="65" spans="3:5" s="6" customFormat="1" ht="15">
      <c r="C65" s="112"/>
      <c r="E65" s="116"/>
    </row>
    <row r="66" spans="3:5" s="6" customFormat="1" ht="15">
      <c r="C66" s="112"/>
      <c r="E66" s="116"/>
    </row>
    <row r="67" spans="3:5" s="6" customFormat="1" ht="15">
      <c r="C67" s="112"/>
      <c r="E67" s="116"/>
    </row>
    <row r="68" spans="3:5" s="6" customFormat="1" ht="15">
      <c r="C68" s="112"/>
      <c r="E68" s="116"/>
    </row>
    <row r="69" spans="3:5" s="6" customFormat="1" ht="15">
      <c r="C69" s="112"/>
      <c r="E69" s="116"/>
    </row>
    <row r="70" spans="3:5" s="6" customFormat="1" ht="15">
      <c r="C70" s="112"/>
      <c r="E70" s="116"/>
    </row>
    <row r="71" spans="3:5" s="6" customFormat="1" ht="15">
      <c r="C71" s="112"/>
      <c r="E71" s="116"/>
    </row>
    <row r="72" spans="3:5" s="6" customFormat="1" ht="15">
      <c r="C72" s="112"/>
      <c r="E72" s="116"/>
    </row>
    <row r="73" spans="3:5" s="6" customFormat="1" ht="15">
      <c r="C73" s="112"/>
      <c r="E73" s="116"/>
    </row>
    <row r="74" spans="3:5" s="6" customFormat="1" ht="15">
      <c r="C74" s="112"/>
      <c r="E74" s="116"/>
    </row>
    <row r="75" spans="3:5" s="6" customFormat="1" ht="15">
      <c r="C75" s="112"/>
      <c r="E75" s="116"/>
    </row>
    <row r="76" spans="3:5" s="6" customFormat="1" ht="15">
      <c r="C76" s="112"/>
      <c r="E76" s="116"/>
    </row>
    <row r="77" spans="3:5" s="6" customFormat="1" ht="15">
      <c r="C77" s="112"/>
      <c r="E77" s="116"/>
    </row>
    <row r="78" spans="3:5" s="6" customFormat="1" ht="15">
      <c r="C78" s="112"/>
      <c r="E78" s="116"/>
    </row>
    <row r="79" spans="3:5" s="6" customFormat="1" ht="15">
      <c r="C79" s="112"/>
      <c r="E79" s="116"/>
    </row>
    <row r="80" spans="3:5" s="6" customFormat="1" ht="15">
      <c r="C80" s="112"/>
      <c r="E80" s="116"/>
    </row>
    <row r="81" spans="3:5" s="6" customFormat="1" ht="15">
      <c r="C81" s="112"/>
      <c r="E81" s="116"/>
    </row>
    <row r="82" spans="3:5" s="6" customFormat="1" ht="15">
      <c r="C82" s="112"/>
      <c r="E82" s="116"/>
    </row>
    <row r="83" spans="3:5" s="6" customFormat="1" ht="15">
      <c r="C83" s="112"/>
      <c r="E83" s="116"/>
    </row>
    <row r="84" spans="3:5" s="6" customFormat="1" ht="15">
      <c r="C84" s="112"/>
      <c r="E84" s="116"/>
    </row>
    <row r="85" spans="3:5" s="6" customFormat="1" ht="15">
      <c r="C85" s="112"/>
      <c r="E85" s="116"/>
    </row>
    <row r="86" spans="3:5" s="6" customFormat="1" ht="15">
      <c r="C86" s="112"/>
      <c r="E86" s="116"/>
    </row>
    <row r="87" spans="3:5" s="6" customFormat="1" ht="15">
      <c r="C87" s="112"/>
      <c r="E87" s="116"/>
    </row>
    <row r="88" spans="3:5" s="6" customFormat="1" ht="15">
      <c r="C88" s="112"/>
      <c r="E88" s="116"/>
    </row>
    <row r="89" spans="3:5" s="6" customFormat="1" ht="15">
      <c r="C89" s="112"/>
      <c r="E89" s="116"/>
    </row>
    <row r="90" spans="3:5" s="6" customFormat="1" ht="15">
      <c r="C90" s="112"/>
      <c r="E90" s="116"/>
    </row>
    <row r="91" spans="3:5" s="6" customFormat="1" ht="15">
      <c r="C91" s="112"/>
      <c r="E91" s="116"/>
    </row>
    <row r="92" spans="3:5" s="6" customFormat="1" ht="15">
      <c r="C92" s="112"/>
      <c r="E92" s="116"/>
    </row>
    <row r="93" spans="3:5" s="6" customFormat="1" ht="15">
      <c r="C93" s="112"/>
      <c r="E93" s="116"/>
    </row>
    <row r="94" spans="3:5" s="6" customFormat="1" ht="15">
      <c r="C94" s="112"/>
      <c r="E94" s="116"/>
    </row>
    <row r="95" spans="3:5" s="6" customFormat="1" ht="15">
      <c r="C95" s="112"/>
      <c r="E95" s="116"/>
    </row>
    <row r="96" spans="3:5" s="6" customFormat="1" ht="15">
      <c r="C96" s="112"/>
      <c r="E96" s="116"/>
    </row>
    <row r="97" spans="3:5" s="6" customFormat="1" ht="15">
      <c r="C97" s="112"/>
      <c r="E97" s="116"/>
    </row>
    <row r="98" spans="3:5" s="6" customFormat="1" ht="15">
      <c r="C98" s="112"/>
      <c r="E98" s="116"/>
    </row>
    <row r="99" spans="3:5" s="6" customFormat="1" ht="15">
      <c r="C99" s="112"/>
      <c r="E99" s="116"/>
    </row>
    <row r="100" spans="3:5" s="6" customFormat="1" ht="15">
      <c r="C100" s="112"/>
      <c r="E100" s="116"/>
    </row>
    <row r="101" spans="3:5" s="6" customFormat="1" ht="15">
      <c r="C101" s="112"/>
      <c r="E101" s="116"/>
    </row>
    <row r="102" spans="3:5" s="6" customFormat="1" ht="15">
      <c r="C102" s="112"/>
      <c r="E102" s="116"/>
    </row>
    <row r="103" spans="3:5" s="6" customFormat="1" ht="15">
      <c r="C103" s="112"/>
      <c r="E103" s="116"/>
    </row>
    <row r="104" spans="3:5" s="6" customFormat="1" ht="15">
      <c r="C104" s="112"/>
      <c r="E104" s="116"/>
    </row>
    <row r="105" spans="3:5" s="6" customFormat="1" ht="15">
      <c r="C105" s="112"/>
      <c r="E105" s="116"/>
    </row>
    <row r="106" spans="3:5" s="6" customFormat="1" ht="15">
      <c r="C106" s="112"/>
      <c r="E106" s="116"/>
    </row>
    <row r="107" spans="3:5" s="6" customFormat="1" ht="15">
      <c r="C107" s="112"/>
      <c r="E107" s="116"/>
    </row>
    <row r="108" spans="3:5" s="6" customFormat="1" ht="15">
      <c r="C108" s="112"/>
      <c r="E108" s="116"/>
    </row>
    <row r="109" spans="3:5" s="6" customFormat="1" ht="15">
      <c r="C109" s="112"/>
      <c r="E109" s="116"/>
    </row>
    <row r="110" spans="3:5" s="6" customFormat="1" ht="15">
      <c r="C110" s="112"/>
      <c r="E110" s="116"/>
    </row>
    <row r="111" spans="3:5" s="6" customFormat="1" ht="15">
      <c r="C111" s="112"/>
      <c r="E111" s="116"/>
    </row>
    <row r="112" spans="3:5" s="6" customFormat="1" ht="15">
      <c r="C112" s="112"/>
      <c r="E112" s="116"/>
    </row>
    <row r="113" spans="3:5" s="6" customFormat="1" ht="15">
      <c r="C113" s="112"/>
      <c r="E113" s="116"/>
    </row>
    <row r="114" spans="3:5" s="6" customFormat="1" ht="15">
      <c r="C114" s="112"/>
      <c r="E114" s="116"/>
    </row>
    <row r="115" spans="3:5" s="6" customFormat="1" ht="15">
      <c r="C115" s="112"/>
      <c r="E115" s="116"/>
    </row>
    <row r="116" spans="3:5" s="6" customFormat="1" ht="15">
      <c r="C116" s="112"/>
      <c r="E116" s="116"/>
    </row>
    <row r="117" spans="3:5" s="6" customFormat="1" ht="15">
      <c r="C117" s="112"/>
      <c r="E117" s="116"/>
    </row>
    <row r="118" spans="3:5" s="6" customFormat="1" ht="15">
      <c r="C118" s="112"/>
      <c r="E118" s="116"/>
    </row>
    <row r="119" spans="3:5" s="6" customFormat="1" ht="15">
      <c r="C119" s="112"/>
      <c r="E119" s="116"/>
    </row>
    <row r="120" spans="3:5" s="6" customFormat="1" ht="15">
      <c r="C120" s="112"/>
      <c r="E120" s="116"/>
    </row>
    <row r="121" spans="3:5" s="6" customFormat="1" ht="15">
      <c r="C121" s="112"/>
      <c r="E121" s="116"/>
    </row>
    <row r="122" spans="3:5" s="6" customFormat="1" ht="15">
      <c r="C122" s="112"/>
      <c r="E122" s="116"/>
    </row>
    <row r="123" spans="3:5" s="6" customFormat="1" ht="15">
      <c r="C123" s="112"/>
      <c r="E123" s="116"/>
    </row>
    <row r="124" spans="3:5" s="6" customFormat="1" ht="15">
      <c r="C124" s="112"/>
      <c r="E124" s="116"/>
    </row>
    <row r="125" spans="3:5" s="6" customFormat="1" ht="15">
      <c r="C125" s="112"/>
      <c r="E125" s="116"/>
    </row>
    <row r="126" spans="3:5" s="6" customFormat="1" ht="15">
      <c r="C126" s="112"/>
      <c r="E126" s="116"/>
    </row>
    <row r="127" spans="3:5" s="6" customFormat="1" ht="15">
      <c r="C127" s="112"/>
      <c r="E127" s="116"/>
    </row>
    <row r="128" spans="3:5" s="6" customFormat="1" ht="15">
      <c r="C128" s="112"/>
      <c r="E128" s="116"/>
    </row>
    <row r="129" spans="3:5" s="6" customFormat="1" ht="15">
      <c r="C129" s="112"/>
      <c r="E129" s="116"/>
    </row>
    <row r="130" spans="3:5" s="6" customFormat="1" ht="15">
      <c r="C130" s="112"/>
      <c r="E130" s="116"/>
    </row>
    <row r="131" spans="3:5" s="6" customFormat="1" ht="15">
      <c r="C131" s="112"/>
      <c r="E131" s="116"/>
    </row>
    <row r="132" spans="3:5" s="6" customFormat="1" ht="15">
      <c r="C132" s="112"/>
      <c r="E132" s="116"/>
    </row>
    <row r="133" spans="3:5" s="6" customFormat="1" ht="15">
      <c r="C133" s="112"/>
      <c r="E133" s="116"/>
    </row>
    <row r="134" spans="3:5" s="6" customFormat="1" ht="15">
      <c r="C134" s="112"/>
      <c r="E134" s="116"/>
    </row>
    <row r="135" spans="3:5" s="6" customFormat="1" ht="15">
      <c r="C135" s="112"/>
      <c r="E135" s="116"/>
    </row>
    <row r="136" spans="3:5" s="6" customFormat="1" ht="15">
      <c r="C136" s="112"/>
      <c r="E136" s="116"/>
    </row>
    <row r="137" spans="3:5" s="6" customFormat="1" ht="15">
      <c r="C137" s="112"/>
      <c r="E137" s="116"/>
    </row>
    <row r="138" spans="3:5" s="6" customFormat="1" ht="15">
      <c r="C138" s="112"/>
      <c r="E138" s="116"/>
    </row>
    <row r="139" spans="3:5" s="6" customFormat="1" ht="15">
      <c r="C139" s="112"/>
      <c r="E139" s="116"/>
    </row>
    <row r="140" spans="3:5" s="6" customFormat="1" ht="15">
      <c r="C140" s="112"/>
      <c r="E140" s="116"/>
    </row>
    <row r="141" spans="3:5" s="6" customFormat="1" ht="15">
      <c r="C141" s="112"/>
      <c r="E141" s="116"/>
    </row>
    <row r="142" spans="3:5" s="6" customFormat="1" ht="15">
      <c r="C142" s="112"/>
      <c r="E142" s="116"/>
    </row>
    <row r="143" spans="3:5" s="6" customFormat="1" ht="15">
      <c r="C143" s="112"/>
      <c r="E143" s="116"/>
    </row>
    <row r="144" spans="3:5" s="6" customFormat="1" ht="15">
      <c r="C144" s="112"/>
      <c r="E144" s="116"/>
    </row>
    <row r="145" spans="3:5" s="6" customFormat="1" ht="15">
      <c r="C145" s="112"/>
      <c r="E145" s="116"/>
    </row>
    <row r="146" spans="3:5" s="6" customFormat="1" ht="15">
      <c r="C146" s="112"/>
      <c r="E146" s="116"/>
    </row>
    <row r="147" spans="3:5" s="6" customFormat="1" ht="15">
      <c r="C147" s="112"/>
      <c r="E147" s="116"/>
    </row>
    <row r="148" spans="3:5" s="6" customFormat="1" ht="15">
      <c r="C148" s="112"/>
      <c r="E148" s="116"/>
    </row>
    <row r="149" spans="3:5" s="6" customFormat="1" ht="15">
      <c r="C149" s="112"/>
      <c r="E149" s="116"/>
    </row>
    <row r="150" spans="3:5" s="6" customFormat="1" ht="15">
      <c r="C150" s="112"/>
      <c r="E150" s="116"/>
    </row>
    <row r="151" spans="3:5" s="6" customFormat="1" ht="15">
      <c r="C151" s="112"/>
      <c r="E151" s="116"/>
    </row>
    <row r="152" spans="3:5" s="6" customFormat="1" ht="15">
      <c r="C152" s="112"/>
      <c r="E152" s="116"/>
    </row>
    <row r="153" spans="3:5" s="6" customFormat="1" ht="15">
      <c r="C153" s="112"/>
      <c r="E153" s="116"/>
    </row>
    <row r="154" spans="3:5" s="6" customFormat="1" ht="15">
      <c r="C154" s="112"/>
      <c r="E154" s="116"/>
    </row>
    <row r="155" spans="3:5" s="6" customFormat="1" ht="15">
      <c r="C155" s="112"/>
      <c r="E155" s="116"/>
    </row>
    <row r="156" spans="3:5" s="6" customFormat="1" ht="15">
      <c r="C156" s="112"/>
      <c r="E156" s="116"/>
    </row>
    <row r="157" spans="3:5" s="6" customFormat="1" ht="15">
      <c r="C157" s="112"/>
      <c r="E157" s="116"/>
    </row>
    <row r="158" spans="3:5" s="6" customFormat="1" ht="15">
      <c r="C158" s="112"/>
      <c r="E158" s="116"/>
    </row>
    <row r="159" spans="3:5" s="6" customFormat="1" ht="15">
      <c r="C159" s="112"/>
      <c r="E159" s="116"/>
    </row>
    <row r="160" spans="3:5" s="6" customFormat="1" ht="15">
      <c r="C160" s="112"/>
      <c r="E160" s="116"/>
    </row>
    <row r="161" spans="3:5" s="6" customFormat="1" ht="15">
      <c r="C161" s="112"/>
      <c r="E161" s="116"/>
    </row>
    <row r="162" spans="3:5" s="6" customFormat="1" ht="15">
      <c r="C162" s="112"/>
      <c r="E162" s="116"/>
    </row>
    <row r="163" spans="3:5" s="6" customFormat="1" ht="15">
      <c r="C163" s="112"/>
      <c r="E163" s="116"/>
    </row>
    <row r="164" spans="3:5" s="6" customFormat="1" ht="15">
      <c r="C164" s="112"/>
      <c r="E164" s="116"/>
    </row>
    <row r="165" spans="3:5" s="6" customFormat="1" ht="15">
      <c r="C165" s="112"/>
      <c r="E165" s="116"/>
    </row>
    <row r="166" spans="3:5" s="6" customFormat="1" ht="15">
      <c r="C166" s="112"/>
      <c r="E166" s="116"/>
    </row>
    <row r="167" spans="3:5" s="6" customFormat="1" ht="15">
      <c r="C167" s="112"/>
      <c r="E167" s="116"/>
    </row>
    <row r="168" spans="3:5" s="6" customFormat="1" ht="15">
      <c r="C168" s="112"/>
      <c r="E168" s="116"/>
    </row>
    <row r="169" spans="3:5" s="6" customFormat="1" ht="15">
      <c r="C169" s="112"/>
      <c r="E169" s="116"/>
    </row>
    <row r="170" spans="3:5" s="6" customFormat="1" ht="15">
      <c r="C170" s="112"/>
      <c r="E170" s="116"/>
    </row>
    <row r="171" spans="3:5" s="6" customFormat="1" ht="15">
      <c r="C171" s="112"/>
      <c r="E171" s="116"/>
    </row>
    <row r="172" spans="3:5" s="6" customFormat="1" ht="15">
      <c r="C172" s="112"/>
      <c r="E172" s="116"/>
    </row>
    <row r="173" spans="3:5" s="6" customFormat="1" ht="15">
      <c r="C173" s="112"/>
      <c r="E173" s="116"/>
    </row>
    <row r="174" spans="3:5" s="6" customFormat="1" ht="15">
      <c r="C174" s="112"/>
      <c r="E174" s="116"/>
    </row>
    <row r="175" spans="3:5" s="6" customFormat="1" ht="15">
      <c r="C175" s="112"/>
      <c r="E175" s="116"/>
    </row>
    <row r="176" spans="3:5" s="6" customFormat="1" ht="15">
      <c r="C176" s="112"/>
      <c r="E176" s="116"/>
    </row>
    <row r="177" spans="3:5" s="6" customFormat="1" ht="15">
      <c r="C177" s="112"/>
      <c r="E177" s="116"/>
    </row>
    <row r="178" spans="3:5" s="6" customFormat="1" ht="15">
      <c r="C178" s="112"/>
      <c r="E178" s="116"/>
    </row>
    <row r="179" spans="3:5" s="6" customFormat="1" ht="15">
      <c r="C179" s="112"/>
      <c r="E179" s="116"/>
    </row>
    <row r="180" spans="3:5" s="6" customFormat="1" ht="15">
      <c r="C180" s="112"/>
      <c r="E180" s="116"/>
    </row>
    <row r="181" spans="3:5" s="6" customFormat="1" ht="15">
      <c r="C181" s="112"/>
      <c r="E181" s="116"/>
    </row>
    <row r="182" spans="3:5" s="6" customFormat="1" ht="15">
      <c r="C182" s="112"/>
      <c r="E182" s="116"/>
    </row>
    <row r="183" spans="3:5" s="6" customFormat="1" ht="15">
      <c r="C183" s="112"/>
      <c r="E183" s="116"/>
    </row>
    <row r="184" spans="3:5" s="6" customFormat="1" ht="15">
      <c r="C184" s="112"/>
      <c r="E184" s="116"/>
    </row>
    <row r="185" spans="3:5" s="6" customFormat="1" ht="15">
      <c r="C185" s="112"/>
      <c r="E185" s="116"/>
    </row>
    <row r="186" spans="3:5" s="6" customFormat="1" ht="15">
      <c r="C186" s="112"/>
      <c r="E186" s="116"/>
    </row>
    <row r="187" spans="3:5" s="6" customFormat="1" ht="15">
      <c r="C187" s="112"/>
      <c r="E187" s="116"/>
    </row>
    <row r="188" spans="3:5" s="6" customFormat="1" ht="15">
      <c r="C188" s="112"/>
      <c r="E188" s="116"/>
    </row>
    <row r="189" spans="3:5" s="6" customFormat="1" ht="15">
      <c r="C189" s="112"/>
      <c r="E189" s="116"/>
    </row>
    <row r="190" spans="3:5" s="6" customFormat="1" ht="15">
      <c r="C190" s="112"/>
      <c r="E190" s="116"/>
    </row>
    <row r="191" spans="3:5" s="6" customFormat="1" ht="15">
      <c r="C191" s="112"/>
      <c r="E191" s="116"/>
    </row>
    <row r="192" spans="3:5" s="6" customFormat="1" ht="15">
      <c r="C192" s="112"/>
      <c r="E192" s="116"/>
    </row>
    <row r="193" spans="3:5" s="6" customFormat="1" ht="15">
      <c r="C193" s="112"/>
      <c r="E193" s="116"/>
    </row>
    <row r="194" spans="3:5" s="6" customFormat="1" ht="15">
      <c r="C194" s="112"/>
      <c r="E194" s="116"/>
    </row>
    <row r="195" spans="3:5" s="6" customFormat="1" ht="15">
      <c r="C195" s="112"/>
      <c r="E195" s="116"/>
    </row>
  </sheetData>
  <sheetProtection/>
  <mergeCells count="18">
    <mergeCell ref="A17:H17"/>
    <mergeCell ref="A1:H2"/>
    <mergeCell ref="A8:H8"/>
    <mergeCell ref="A3:H3"/>
    <mergeCell ref="A4:H4"/>
    <mergeCell ref="G5:G7"/>
    <mergeCell ref="H5:H7"/>
    <mergeCell ref="A7:F7"/>
    <mergeCell ref="A25:H25"/>
    <mergeCell ref="F36:G36"/>
    <mergeCell ref="B35:C35"/>
    <mergeCell ref="A5:F6"/>
    <mergeCell ref="B20:C20"/>
    <mergeCell ref="B21:C21"/>
    <mergeCell ref="B23:C23"/>
    <mergeCell ref="B28:C28"/>
    <mergeCell ref="B29:C29"/>
    <mergeCell ref="B31:C31"/>
  </mergeCells>
  <conditionalFormatting sqref="F35:G35 F32 F24 F15:G15 F9:H9">
    <cfRule type="cellIs" priority="20" dxfId="3" operator="equal" stopIfTrue="1">
      <formula>0</formula>
    </cfRule>
  </conditionalFormatting>
  <printOptions horizontalCentered="1"/>
  <pageMargins left="0.15748031496062992" right="0.15748031496062992" top="0.4330708661417323" bottom="0.7480314960629921" header="0.31496062992125984" footer="0.31496062992125984"/>
  <pageSetup horizontalDpi="600" verticalDpi="600" orientation="portrait" paperSize="9" scale="60" r:id="rId1"/>
  <headerFooter>
    <oddFooter>&amp;CEVANDRO G. C. MEDEIROS
Eng. Civil&amp;R&amp;P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="80" zoomScaleNormal="80" zoomScalePageLayoutView="0" workbookViewId="0" topLeftCell="A52">
      <selection activeCell="K68" sqref="K68"/>
    </sheetView>
  </sheetViews>
  <sheetFormatPr defaultColWidth="9.140625" defaultRowHeight="15"/>
  <cols>
    <col min="1" max="1" width="11.7109375" style="9" customWidth="1"/>
    <col min="2" max="2" width="17.28125" style="9" customWidth="1"/>
    <col min="3" max="3" width="12.7109375" style="9" customWidth="1"/>
    <col min="4" max="4" width="13.28125" style="9" customWidth="1"/>
    <col min="5" max="5" width="17.8515625" style="9" customWidth="1"/>
    <col min="6" max="6" width="10.8515625" style="9" customWidth="1"/>
    <col min="7" max="16384" width="9.140625" style="9" customWidth="1"/>
  </cols>
  <sheetData>
    <row r="1" spans="1:6" ht="60.75" customHeight="1">
      <c r="A1" s="227" t="s">
        <v>17</v>
      </c>
      <c r="B1" s="227"/>
      <c r="C1" s="227"/>
      <c r="D1" s="227"/>
      <c r="E1" s="227"/>
      <c r="F1" s="227"/>
    </row>
    <row r="2" spans="1:6" ht="39.75" customHeight="1">
      <c r="A2" s="227" t="s">
        <v>18</v>
      </c>
      <c r="B2" s="227"/>
      <c r="C2" s="227"/>
      <c r="D2" s="227"/>
      <c r="E2" s="227"/>
      <c r="F2" s="227"/>
    </row>
    <row r="3" spans="1:7" ht="46.5" customHeight="1">
      <c r="A3" s="228" t="str">
        <f>'P.O.'!A4</f>
        <v>OBRA: PAVIMENTAÇÃO  DE TRECHO DA  ESTRADA  VICINAL COMUNIDADE SÃO JOÃO  E COMUNIDADE SÃO BENTO</v>
      </c>
      <c r="B3" s="228"/>
      <c r="C3" s="228"/>
      <c r="D3" s="228"/>
      <c r="E3" s="228"/>
      <c r="F3" s="228"/>
      <c r="G3" s="207"/>
    </row>
    <row r="4" spans="1:6" ht="24" customHeight="1">
      <c r="A4" s="229"/>
      <c r="B4" s="229"/>
      <c r="C4" s="229"/>
      <c r="D4" s="229"/>
      <c r="E4" s="229"/>
      <c r="F4" s="229"/>
    </row>
    <row r="6" ht="15">
      <c r="A6" s="9" t="s">
        <v>81</v>
      </c>
    </row>
    <row r="8" spans="2:4" ht="15">
      <c r="B8" s="91" t="s">
        <v>82</v>
      </c>
      <c r="C8" s="91" t="s">
        <v>83</v>
      </c>
      <c r="D8" s="91" t="s">
        <v>84</v>
      </c>
    </row>
    <row r="9" spans="2:4" ht="15">
      <c r="B9" s="91">
        <v>4</v>
      </c>
      <c r="C9" s="91">
        <v>2</v>
      </c>
      <c r="D9" s="91">
        <f>B9*C9</f>
        <v>8</v>
      </c>
    </row>
    <row r="11" ht="15">
      <c r="A11" s="9" t="s">
        <v>154</v>
      </c>
    </row>
    <row r="13" spans="2:4" ht="15">
      <c r="B13" s="91" t="s">
        <v>82</v>
      </c>
      <c r="C13" s="91" t="s">
        <v>83</v>
      </c>
      <c r="D13" s="91" t="s">
        <v>84</v>
      </c>
    </row>
    <row r="14" spans="2:4" ht="15">
      <c r="B14" s="91">
        <v>5</v>
      </c>
      <c r="C14" s="91">
        <v>3</v>
      </c>
      <c r="D14" s="91">
        <f>B14*C14</f>
        <v>15</v>
      </c>
    </row>
    <row r="17" spans="1:6" ht="22.5" customHeight="1">
      <c r="A17" s="230" t="s">
        <v>182</v>
      </c>
      <c r="B17" s="230"/>
      <c r="C17" s="230"/>
      <c r="D17" s="230"/>
      <c r="E17" s="230"/>
      <c r="F17" s="230"/>
    </row>
    <row r="19" ht="21">
      <c r="A19" s="93" t="s">
        <v>158</v>
      </c>
    </row>
    <row r="21" spans="2:5" ht="15">
      <c r="B21" s="94" t="s">
        <v>85</v>
      </c>
      <c r="C21" s="94" t="s">
        <v>82</v>
      </c>
      <c r="D21" s="94" t="s">
        <v>83</v>
      </c>
      <c r="E21" s="94" t="s">
        <v>87</v>
      </c>
    </row>
    <row r="22" spans="2:5" ht="15">
      <c r="B22" s="92">
        <v>420</v>
      </c>
      <c r="C22" s="92">
        <v>0.7</v>
      </c>
      <c r="D22" s="92">
        <v>0.3</v>
      </c>
      <c r="E22" s="92">
        <f>B22*C22*D22</f>
        <v>88.2</v>
      </c>
    </row>
    <row r="23" spans="4:5" ht="15">
      <c r="D23" s="91" t="s">
        <v>88</v>
      </c>
      <c r="E23" s="91">
        <v>2</v>
      </c>
    </row>
    <row r="24" spans="4:5" ht="15">
      <c r="D24" s="91" t="s">
        <v>12</v>
      </c>
      <c r="E24" s="91">
        <f>E22*E23</f>
        <v>176.4</v>
      </c>
    </row>
    <row r="25" spans="4:5" ht="15">
      <c r="D25" s="95"/>
      <c r="E25" s="95"/>
    </row>
    <row r="27" ht="21">
      <c r="A27" s="93" t="s">
        <v>151</v>
      </c>
    </row>
    <row r="29" spans="2:5" ht="15">
      <c r="B29" s="94" t="s">
        <v>85</v>
      </c>
      <c r="C29" s="94" t="s">
        <v>82</v>
      </c>
      <c r="D29" s="94" t="s">
        <v>83</v>
      </c>
      <c r="E29" s="94" t="s">
        <v>87</v>
      </c>
    </row>
    <row r="30" spans="2:5" ht="15">
      <c r="B30" s="92">
        <v>420</v>
      </c>
      <c r="C30" s="92"/>
      <c r="D30" s="92"/>
      <c r="E30" s="92">
        <f>B30</f>
        <v>420</v>
      </c>
    </row>
    <row r="31" spans="4:5" ht="15">
      <c r="D31" s="91" t="s">
        <v>88</v>
      </c>
      <c r="E31" s="91">
        <v>2</v>
      </c>
    </row>
    <row r="32" spans="4:5" ht="19.5" customHeight="1">
      <c r="D32" s="91" t="s">
        <v>12</v>
      </c>
      <c r="E32" s="91">
        <f>E30*E31</f>
        <v>840</v>
      </c>
    </row>
    <row r="35" ht="21">
      <c r="A35" s="93" t="s">
        <v>152</v>
      </c>
    </row>
    <row r="37" spans="2:5" ht="15">
      <c r="B37" s="94" t="s">
        <v>85</v>
      </c>
      <c r="C37" s="94" t="s">
        <v>82</v>
      </c>
      <c r="D37" s="94" t="s">
        <v>83</v>
      </c>
      <c r="E37" s="94" t="s">
        <v>87</v>
      </c>
    </row>
    <row r="38" spans="2:5" ht="15">
      <c r="B38" s="92">
        <f>B30</f>
        <v>420</v>
      </c>
      <c r="C38" s="92">
        <v>6</v>
      </c>
      <c r="D38" s="92"/>
      <c r="E38" s="92">
        <f>B38*C38</f>
        <v>2520</v>
      </c>
    </row>
    <row r="39" spans="4:5" ht="15">
      <c r="D39" s="91" t="s">
        <v>12</v>
      </c>
      <c r="E39" s="91">
        <f>E38</f>
        <v>2520</v>
      </c>
    </row>
    <row r="42" ht="21">
      <c r="A42" s="93" t="s">
        <v>86</v>
      </c>
    </row>
    <row r="44" spans="2:5" ht="15">
      <c r="B44" s="94" t="s">
        <v>85</v>
      </c>
      <c r="C44" s="94" t="s">
        <v>82</v>
      </c>
      <c r="D44" s="94" t="s">
        <v>83</v>
      </c>
      <c r="E44" s="94" t="s">
        <v>87</v>
      </c>
    </row>
    <row r="45" spans="2:5" ht="15">
      <c r="B45" s="92">
        <f>B22</f>
        <v>420</v>
      </c>
      <c r="C45" s="92">
        <v>0.12</v>
      </c>
      <c r="D45" s="92">
        <v>0.1</v>
      </c>
      <c r="E45" s="92">
        <f>B45*C45*D45</f>
        <v>5.04</v>
      </c>
    </row>
    <row r="46" spans="4:5" ht="15">
      <c r="D46" s="91" t="s">
        <v>88</v>
      </c>
      <c r="E46" s="91">
        <v>2</v>
      </c>
    </row>
    <row r="47" spans="4:5" ht="15">
      <c r="D47" s="91" t="s">
        <v>12</v>
      </c>
      <c r="E47" s="91">
        <f>E45*E46</f>
        <v>10.08</v>
      </c>
    </row>
    <row r="50" spans="1:6" ht="23.25">
      <c r="A50" s="230" t="s">
        <v>183</v>
      </c>
      <c r="B50" s="230"/>
      <c r="C50" s="230"/>
      <c r="D50" s="230"/>
      <c r="E50" s="230"/>
      <c r="F50" s="230"/>
    </row>
    <row r="52" ht="21">
      <c r="A52" s="93" t="s">
        <v>158</v>
      </c>
    </row>
    <row r="54" spans="2:5" ht="15">
      <c r="B54" s="94" t="s">
        <v>85</v>
      </c>
      <c r="C54" s="94" t="s">
        <v>82</v>
      </c>
      <c r="D54" s="94" t="s">
        <v>83</v>
      </c>
      <c r="E54" s="94" t="s">
        <v>87</v>
      </c>
    </row>
    <row r="55" spans="2:5" ht="15">
      <c r="B55" s="92">
        <v>450</v>
      </c>
      <c r="C55" s="92">
        <v>0.7</v>
      </c>
      <c r="D55" s="92">
        <v>0.3</v>
      </c>
      <c r="E55" s="92">
        <f>B55*C55*D55</f>
        <v>94.5</v>
      </c>
    </row>
    <row r="56" spans="4:5" ht="15">
      <c r="D56" s="203" t="s">
        <v>88</v>
      </c>
      <c r="E56" s="203">
        <v>2</v>
      </c>
    </row>
    <row r="57" spans="4:5" ht="15">
      <c r="D57" s="203" t="s">
        <v>12</v>
      </c>
      <c r="E57" s="203">
        <f>E55*E56</f>
        <v>189</v>
      </c>
    </row>
    <row r="58" spans="4:5" ht="15">
      <c r="D58" s="95"/>
      <c r="E58" s="95"/>
    </row>
    <row r="59" ht="21">
      <c r="A59" s="93" t="s">
        <v>151</v>
      </c>
    </row>
    <row r="61" spans="2:5" ht="15">
      <c r="B61" s="94" t="s">
        <v>85</v>
      </c>
      <c r="C61" s="94" t="s">
        <v>82</v>
      </c>
      <c r="D61" s="94" t="s">
        <v>83</v>
      </c>
      <c r="E61" s="94" t="s">
        <v>87</v>
      </c>
    </row>
    <row r="62" spans="2:5" ht="15">
      <c r="B62" s="92">
        <v>450</v>
      </c>
      <c r="C62" s="92"/>
      <c r="D62" s="92"/>
      <c r="E62" s="92">
        <f>B62</f>
        <v>450</v>
      </c>
    </row>
    <row r="63" spans="4:5" ht="15">
      <c r="D63" s="203" t="s">
        <v>88</v>
      </c>
      <c r="E63" s="203">
        <v>2</v>
      </c>
    </row>
    <row r="64" spans="4:5" ht="15">
      <c r="D64" s="203" t="s">
        <v>12</v>
      </c>
      <c r="E64" s="203">
        <f>E62*E63</f>
        <v>900</v>
      </c>
    </row>
    <row r="66" ht="21">
      <c r="A66" s="93" t="s">
        <v>152</v>
      </c>
    </row>
    <row r="68" spans="2:5" ht="15">
      <c r="B68" s="94" t="s">
        <v>85</v>
      </c>
      <c r="C68" s="94" t="s">
        <v>82</v>
      </c>
      <c r="D68" s="94" t="s">
        <v>83</v>
      </c>
      <c r="E68" s="94" t="s">
        <v>87</v>
      </c>
    </row>
    <row r="69" spans="2:5" ht="15">
      <c r="B69" s="92">
        <f>B62</f>
        <v>450</v>
      </c>
      <c r="C69" s="92">
        <v>7</v>
      </c>
      <c r="D69" s="92"/>
      <c r="E69" s="92">
        <f>B69*C69</f>
        <v>3150</v>
      </c>
    </row>
    <row r="70" spans="3:5" ht="15">
      <c r="C70" s="9">
        <v>3</v>
      </c>
      <c r="D70" s="203" t="s">
        <v>12</v>
      </c>
      <c r="E70" s="203">
        <f>E69</f>
        <v>3150</v>
      </c>
    </row>
    <row r="72" ht="21">
      <c r="A72" s="93" t="s">
        <v>86</v>
      </c>
    </row>
    <row r="74" spans="2:5" ht="15">
      <c r="B74" s="94" t="s">
        <v>85</v>
      </c>
      <c r="C74" s="94" t="s">
        <v>82</v>
      </c>
      <c r="D74" s="94" t="s">
        <v>83</v>
      </c>
      <c r="E74" s="94" t="s">
        <v>87</v>
      </c>
    </row>
    <row r="75" spans="2:5" ht="15">
      <c r="B75" s="92">
        <v>450</v>
      </c>
      <c r="C75" s="92">
        <v>0.12</v>
      </c>
      <c r="D75" s="92">
        <v>0.1</v>
      </c>
      <c r="E75" s="92">
        <f>B75*C75*D75</f>
        <v>5.4</v>
      </c>
    </row>
    <row r="76" spans="4:5" ht="15">
      <c r="D76" s="203" t="s">
        <v>88</v>
      </c>
      <c r="E76" s="203">
        <v>2</v>
      </c>
    </row>
    <row r="77" spans="4:5" ht="15">
      <c r="D77" s="203" t="s">
        <v>12</v>
      </c>
      <c r="E77" s="203">
        <f>E75*E76</f>
        <v>10.8</v>
      </c>
    </row>
  </sheetData>
  <sheetProtection/>
  <mergeCells count="6">
    <mergeCell ref="A1:F1"/>
    <mergeCell ref="A2:F2"/>
    <mergeCell ref="A3:F3"/>
    <mergeCell ref="A4:F4"/>
    <mergeCell ref="A17:F17"/>
    <mergeCell ref="A50:F5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&amp;CEVANDRO G. C. MEDEIROS
Eng. Civil&amp;R&amp;P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2">
      <selection activeCell="F11" sqref="F11"/>
    </sheetView>
  </sheetViews>
  <sheetFormatPr defaultColWidth="9.140625" defaultRowHeight="15"/>
  <cols>
    <col min="1" max="1" width="7.8515625" style="0" customWidth="1"/>
    <col min="2" max="2" width="51.140625" style="0" customWidth="1"/>
    <col min="3" max="3" width="16.57421875" style="0" customWidth="1"/>
    <col min="4" max="4" width="12.57421875" style="0" customWidth="1"/>
    <col min="5" max="5" width="19.8515625" style="9" customWidth="1"/>
    <col min="6" max="6" width="22.00390625" style="0" customWidth="1"/>
    <col min="7" max="7" width="22.00390625" style="9" customWidth="1"/>
    <col min="8" max="8" width="21.140625" style="0" customWidth="1"/>
    <col min="9" max="9" width="17.8515625" style="0" customWidth="1"/>
    <col min="10" max="10" width="18.140625" style="0" customWidth="1"/>
    <col min="11" max="11" width="19.421875" style="0" customWidth="1"/>
    <col min="12" max="12" width="17.7109375" style="0" customWidth="1"/>
  </cols>
  <sheetData>
    <row r="1" spans="1:13" ht="15" customHeight="1">
      <c r="A1" s="232" t="str">
        <f>'P.O.'!A1</f>
        <v>PREFEITURA MUNICIPAL DE ÁGUIA BRANCA</v>
      </c>
      <c r="B1" s="232"/>
      <c r="C1" s="232"/>
      <c r="D1" s="232"/>
      <c r="E1" s="232"/>
      <c r="F1" s="232"/>
      <c r="G1" s="232"/>
      <c r="H1" s="232"/>
      <c r="I1" s="41"/>
      <c r="J1" s="41"/>
      <c r="K1" s="6"/>
      <c r="L1" s="5"/>
      <c r="M1" s="6"/>
    </row>
    <row r="2" spans="1:13" ht="36" customHeight="1">
      <c r="A2" s="232"/>
      <c r="B2" s="232"/>
      <c r="C2" s="232"/>
      <c r="D2" s="232"/>
      <c r="E2" s="232"/>
      <c r="F2" s="232"/>
      <c r="G2" s="232"/>
      <c r="H2" s="232"/>
      <c r="I2" s="41"/>
      <c r="J2" s="41"/>
      <c r="K2" s="6"/>
      <c r="L2" s="5"/>
      <c r="M2" s="6"/>
    </row>
    <row r="3" spans="1:13" s="34" customFormat="1" ht="30.75" customHeight="1">
      <c r="A3" s="231" t="s">
        <v>19</v>
      </c>
      <c r="B3" s="231"/>
      <c r="C3" s="231"/>
      <c r="D3" s="231"/>
      <c r="E3" s="231"/>
      <c r="F3" s="231"/>
      <c r="G3" s="231"/>
      <c r="H3" s="231"/>
      <c r="I3" s="41"/>
      <c r="J3" s="41"/>
      <c r="K3" s="6"/>
      <c r="L3" s="32"/>
      <c r="M3" s="33"/>
    </row>
    <row r="4" spans="1:13" ht="15" customHeight="1">
      <c r="A4" s="247" t="str">
        <f>'P.O.'!A4</f>
        <v>OBRA: PAVIMENTAÇÃO  DE TRECHO DA  ESTRADA  VICINAL COMUNIDADE SÃO JOÃO  E COMUNIDADE SÃO BENTO</v>
      </c>
      <c r="B4" s="247"/>
      <c r="C4" s="247"/>
      <c r="D4" s="247"/>
      <c r="E4" s="247"/>
      <c r="F4" s="247"/>
      <c r="G4" s="247"/>
      <c r="H4" s="247"/>
      <c r="I4" s="41"/>
      <c r="J4" s="41"/>
      <c r="K4" s="6"/>
      <c r="L4" s="7"/>
      <c r="M4" s="6"/>
    </row>
    <row r="5" spans="1:13" ht="15">
      <c r="A5" s="247"/>
      <c r="B5" s="247"/>
      <c r="C5" s="247"/>
      <c r="D5" s="247"/>
      <c r="E5" s="247"/>
      <c r="F5" s="247"/>
      <c r="G5" s="247"/>
      <c r="H5" s="247"/>
      <c r="I5" s="41"/>
      <c r="J5" s="41"/>
      <c r="K5" s="6"/>
      <c r="L5" s="7"/>
      <c r="M5" s="6"/>
    </row>
    <row r="6" spans="1:13" ht="15.75" customHeight="1">
      <c r="A6" s="234"/>
      <c r="B6" s="234"/>
      <c r="C6" s="234"/>
      <c r="D6" s="234"/>
      <c r="E6" s="234"/>
      <c r="F6" s="234"/>
      <c r="G6" s="234"/>
      <c r="H6" s="234"/>
      <c r="I6" s="41"/>
      <c r="J6" s="41"/>
      <c r="K6" s="6"/>
      <c r="L6" s="8"/>
      <c r="M6" s="6"/>
    </row>
    <row r="7" spans="1:13" ht="15" customHeight="1">
      <c r="A7" s="234"/>
      <c r="B7" s="234"/>
      <c r="C7" s="234"/>
      <c r="D7" s="234"/>
      <c r="E7" s="234"/>
      <c r="F7" s="234"/>
      <c r="G7" s="234"/>
      <c r="H7" s="234"/>
      <c r="I7" s="41"/>
      <c r="J7" s="41"/>
      <c r="K7" s="6"/>
      <c r="L7" s="8"/>
      <c r="M7" s="6"/>
    </row>
    <row r="8" spans="1:13" ht="36" customHeight="1">
      <c r="A8" s="233"/>
      <c r="B8" s="233"/>
      <c r="C8" s="233"/>
      <c r="D8" s="233"/>
      <c r="E8" s="185" t="s">
        <v>159</v>
      </c>
      <c r="F8" s="248" t="s">
        <v>20</v>
      </c>
      <c r="G8" s="249"/>
      <c r="H8" s="250"/>
      <c r="I8" s="41"/>
      <c r="J8" s="41"/>
      <c r="K8" s="6"/>
      <c r="L8" s="6"/>
      <c r="M8" s="6"/>
    </row>
    <row r="9" spans="1:13" ht="15">
      <c r="A9" s="47" t="s">
        <v>1</v>
      </c>
      <c r="B9" s="47" t="s">
        <v>4</v>
      </c>
      <c r="C9" s="48" t="s">
        <v>21</v>
      </c>
      <c r="D9" s="47" t="s">
        <v>22</v>
      </c>
      <c r="E9" s="47">
        <v>1</v>
      </c>
      <c r="F9" s="47">
        <v>2</v>
      </c>
      <c r="G9" s="47">
        <v>3</v>
      </c>
      <c r="H9" s="47">
        <v>4</v>
      </c>
      <c r="I9" s="41"/>
      <c r="J9" s="41"/>
      <c r="K9" s="6"/>
      <c r="L9" s="6"/>
      <c r="M9" s="6"/>
    </row>
    <row r="10" spans="1:13" ht="15">
      <c r="A10" s="1"/>
      <c r="B10" s="49"/>
      <c r="C10" s="50"/>
      <c r="D10" s="1"/>
      <c r="E10" s="1"/>
      <c r="F10" s="1"/>
      <c r="G10" s="1"/>
      <c r="H10" s="1"/>
      <c r="I10" s="42"/>
      <c r="J10" s="42"/>
      <c r="K10" s="6"/>
      <c r="L10" s="6"/>
      <c r="M10" s="6"/>
    </row>
    <row r="11" spans="1:13" ht="15">
      <c r="A11" s="51">
        <v>1</v>
      </c>
      <c r="B11" s="103" t="s">
        <v>8</v>
      </c>
      <c r="C11" s="2">
        <f>'P.O.'!H15</f>
        <v>14771.29</v>
      </c>
      <c r="D11" s="52">
        <f>C11/$C$21</f>
        <v>0.04482760284585808</v>
      </c>
      <c r="E11" s="106" t="s">
        <v>92</v>
      </c>
      <c r="F11" s="4">
        <v>1</v>
      </c>
      <c r="G11" s="1"/>
      <c r="H11" s="1"/>
      <c r="I11" s="42"/>
      <c r="J11" s="42"/>
      <c r="K11" s="6"/>
      <c r="L11" s="6"/>
      <c r="M11" s="6"/>
    </row>
    <row r="12" spans="1:13" ht="15">
      <c r="A12" s="51"/>
      <c r="B12" s="103"/>
      <c r="C12" s="2"/>
      <c r="D12" s="52"/>
      <c r="E12" s="52"/>
      <c r="F12" s="53">
        <f>C11</f>
        <v>14771.29</v>
      </c>
      <c r="G12" s="1"/>
      <c r="H12" s="1"/>
      <c r="I12" s="42"/>
      <c r="J12" s="42"/>
      <c r="K12" s="6"/>
      <c r="L12" s="6"/>
      <c r="M12" s="6"/>
    </row>
    <row r="13" spans="1:13" s="9" customFormat="1" ht="15">
      <c r="A13" s="51">
        <v>2</v>
      </c>
      <c r="B13" s="104" t="s">
        <v>184</v>
      </c>
      <c r="C13" s="2">
        <f>'P.O.'!H24</f>
        <v>135705.51</v>
      </c>
      <c r="D13" s="52">
        <f>C13/$C$21</f>
        <v>0.411836251693293</v>
      </c>
      <c r="E13" s="106" t="s">
        <v>92</v>
      </c>
      <c r="F13" s="40">
        <v>0.35</v>
      </c>
      <c r="G13" s="40">
        <v>0.35</v>
      </c>
      <c r="H13" s="40">
        <v>0.3</v>
      </c>
      <c r="I13" s="43"/>
      <c r="J13" s="43"/>
      <c r="K13" s="6"/>
      <c r="L13" s="6"/>
      <c r="M13" s="6"/>
    </row>
    <row r="14" spans="1:13" s="9" customFormat="1" ht="15">
      <c r="A14" s="51"/>
      <c r="B14" s="102"/>
      <c r="C14" s="2"/>
      <c r="D14" s="52"/>
      <c r="E14" s="52"/>
      <c r="F14" s="53">
        <f>F13*$C$13</f>
        <v>47496.9285</v>
      </c>
      <c r="G14" s="53">
        <f>G13*$C$13</f>
        <v>47496.9285</v>
      </c>
      <c r="H14" s="53">
        <f>H13*$C$13</f>
        <v>40711.653</v>
      </c>
      <c r="I14" s="44"/>
      <c r="J14" s="44"/>
      <c r="K14" s="6"/>
      <c r="L14" s="6"/>
      <c r="M14" s="6"/>
    </row>
    <row r="15" spans="1:10" s="9" customFormat="1" ht="15">
      <c r="A15" s="51">
        <v>3</v>
      </c>
      <c r="B15" s="105" t="str">
        <f>'P.O.'!D26</f>
        <v>PAVIMENTAÇÃO - SÃO JOÃO</v>
      </c>
      <c r="C15" s="2">
        <f>'P.O.'!H32</f>
        <v>157508.31</v>
      </c>
      <c r="D15" s="52">
        <f>C15/$C$21</f>
        <v>0.4780029344493471</v>
      </c>
      <c r="E15" s="106" t="s">
        <v>92</v>
      </c>
      <c r="F15" s="40">
        <v>0.35</v>
      </c>
      <c r="G15" s="40">
        <v>0.35</v>
      </c>
      <c r="H15" s="40">
        <v>0.3</v>
      </c>
      <c r="I15" s="43"/>
      <c r="J15" s="43"/>
    </row>
    <row r="16" spans="1:10" s="9" customFormat="1" ht="15">
      <c r="A16" s="51"/>
      <c r="B16" s="103"/>
      <c r="C16" s="2"/>
      <c r="D16" s="52"/>
      <c r="E16" s="52"/>
      <c r="F16" s="53">
        <f>F15*$C$15</f>
        <v>55127.9085</v>
      </c>
      <c r="G16" s="53">
        <f>G15*$C$15</f>
        <v>55127.9085</v>
      </c>
      <c r="H16" s="53">
        <f>H15*$C$15</f>
        <v>47252.492999999995</v>
      </c>
      <c r="I16" s="44"/>
      <c r="J16" s="44"/>
    </row>
    <row r="17" spans="1:13" ht="15" hidden="1">
      <c r="A17" s="51">
        <v>2</v>
      </c>
      <c r="B17" s="104" t="s">
        <v>25</v>
      </c>
      <c r="C17" s="2" t="e">
        <f>'P.O.'!#REF!</f>
        <v>#REF!</v>
      </c>
      <c r="D17" s="52" t="e">
        <f>C17/$C$21</f>
        <v>#REF!</v>
      </c>
      <c r="E17" s="52"/>
      <c r="F17" s="40">
        <v>0</v>
      </c>
      <c r="G17" s="40">
        <v>0</v>
      </c>
      <c r="H17" s="40">
        <v>0</v>
      </c>
      <c r="I17" s="43"/>
      <c r="J17" s="43"/>
      <c r="K17" s="6"/>
      <c r="L17" s="6"/>
      <c r="M17" s="6"/>
    </row>
    <row r="18" spans="1:13" ht="15" hidden="1">
      <c r="A18" s="51"/>
      <c r="B18" s="103"/>
      <c r="C18" s="2"/>
      <c r="D18" s="52"/>
      <c r="E18" s="52"/>
      <c r="F18" s="53" t="e">
        <f>F17*$C$17</f>
        <v>#REF!</v>
      </c>
      <c r="G18" s="53" t="e">
        <f>G17*$C$17</f>
        <v>#REF!</v>
      </c>
      <c r="H18" s="53" t="e">
        <f>H17*$C$17</f>
        <v>#REF!</v>
      </c>
      <c r="I18" s="44"/>
      <c r="J18" s="44"/>
      <c r="K18" s="6"/>
      <c r="L18" s="6"/>
      <c r="M18" s="6"/>
    </row>
    <row r="19" spans="1:10" ht="15">
      <c r="A19" s="51">
        <v>4</v>
      </c>
      <c r="B19" s="104" t="str">
        <f>'P.O.'!D34</f>
        <v>ADMINISTRAÇÃO LOCAL</v>
      </c>
      <c r="C19" s="2">
        <f>'P.O.'!H35</f>
        <v>21528.16</v>
      </c>
      <c r="D19" s="52">
        <f>C19/$C$21</f>
        <v>0.06533321101150191</v>
      </c>
      <c r="E19" s="106" t="s">
        <v>92</v>
      </c>
      <c r="F19" s="40">
        <v>0.35</v>
      </c>
      <c r="G19" s="40">
        <v>0.35</v>
      </c>
      <c r="H19" s="40">
        <v>0.3</v>
      </c>
      <c r="I19" s="43"/>
      <c r="J19" s="43"/>
    </row>
    <row r="20" spans="1:10" s="9" customFormat="1" ht="15">
      <c r="A20" s="49"/>
      <c r="B20" s="1"/>
      <c r="C20" s="2"/>
      <c r="D20" s="52"/>
      <c r="E20" s="52"/>
      <c r="F20" s="53">
        <f>F19*$C$19</f>
        <v>7534.856</v>
      </c>
      <c r="G20" s="53">
        <f>G19*$C$19</f>
        <v>7534.856</v>
      </c>
      <c r="H20" s="53">
        <f>H19*$C$19</f>
        <v>6458.447999999999</v>
      </c>
      <c r="I20" s="44"/>
      <c r="J20" s="44"/>
    </row>
    <row r="21" spans="1:10" ht="15" customHeight="1">
      <c r="A21" s="241" t="s">
        <v>23</v>
      </c>
      <c r="B21" s="242"/>
      <c r="C21" s="238">
        <f>C19+C15+C13+C11</f>
        <v>329513.26999999996</v>
      </c>
      <c r="D21" s="235">
        <f>D19+D15+D13+D11</f>
        <v>1</v>
      </c>
      <c r="E21" s="183" t="s">
        <v>160</v>
      </c>
      <c r="F21" s="54">
        <f>F16+F14+F12+F20</f>
        <v>124930.98300000001</v>
      </c>
      <c r="G21" s="54">
        <f>G16+G14+G12+G20</f>
        <v>110159.693</v>
      </c>
      <c r="H21" s="54">
        <f>H16+H14+H12+H20</f>
        <v>94422.594</v>
      </c>
      <c r="I21" s="44"/>
      <c r="J21" s="44"/>
    </row>
    <row r="22" spans="1:10" ht="15" customHeight="1">
      <c r="A22" s="243"/>
      <c r="B22" s="244"/>
      <c r="C22" s="239"/>
      <c r="D22" s="236"/>
      <c r="E22" s="101"/>
      <c r="F22" s="52">
        <f>F21/C21</f>
        <v>0.3791379418498078</v>
      </c>
      <c r="G22" s="52">
        <f>G21/C21</f>
        <v>0.3343103390039497</v>
      </c>
      <c r="H22" s="52">
        <f>H21/C21</f>
        <v>0.2865517191462426</v>
      </c>
      <c r="I22" s="45"/>
      <c r="J22" s="45"/>
    </row>
    <row r="23" spans="1:10" ht="15" customHeight="1">
      <c r="A23" s="243"/>
      <c r="B23" s="244"/>
      <c r="C23" s="239"/>
      <c r="D23" s="236"/>
      <c r="E23" s="183" t="s">
        <v>161</v>
      </c>
      <c r="F23" s="53">
        <f>F21</f>
        <v>124930.98300000001</v>
      </c>
      <c r="G23" s="53">
        <f>G21+F23</f>
        <v>235090.676</v>
      </c>
      <c r="H23" s="53">
        <f>H21+G23</f>
        <v>329513.27</v>
      </c>
      <c r="I23" s="44"/>
      <c r="J23" s="44"/>
    </row>
    <row r="24" spans="1:10" ht="15" customHeight="1">
      <c r="A24" s="245"/>
      <c r="B24" s="246"/>
      <c r="C24" s="240"/>
      <c r="D24" s="237"/>
      <c r="E24" s="101"/>
      <c r="F24" s="55">
        <f>F22</f>
        <v>0.3791379418498078</v>
      </c>
      <c r="G24" s="55">
        <f>F24+G22</f>
        <v>0.7134482808537574</v>
      </c>
      <c r="H24" s="55">
        <f>G24+H22</f>
        <v>1</v>
      </c>
      <c r="I24" s="46"/>
      <c r="J24" s="46"/>
    </row>
  </sheetData>
  <sheetProtection/>
  <mergeCells count="10">
    <mergeCell ref="A3:H3"/>
    <mergeCell ref="A1:H2"/>
    <mergeCell ref="A8:D8"/>
    <mergeCell ref="A7:H7"/>
    <mergeCell ref="A6:H6"/>
    <mergeCell ref="D21:D24"/>
    <mergeCell ref="C21:C24"/>
    <mergeCell ref="A21:B24"/>
    <mergeCell ref="A4:H5"/>
    <mergeCell ref="F8:H8"/>
  </mergeCells>
  <printOptions horizontalCentered="1"/>
  <pageMargins left="0.15748031496062992" right="0.2362204724409449" top="0.7480314960629921" bottom="0.7480314960629921" header="0.31496062992125984" footer="0.31496062992125984"/>
  <pageSetup fitToHeight="0" horizontalDpi="600" verticalDpi="600" orientation="landscape" paperSize="9" scale="70" r:id="rId2"/>
  <headerFooter>
    <oddFooter>&amp;CEVANDRO G. C. MEDEIROS
Eng. Civil&amp;R&amp;P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29"/>
  <sheetViews>
    <sheetView zoomScalePageLayoutView="0" workbookViewId="0" topLeftCell="A13">
      <selection activeCell="H26" sqref="H26"/>
    </sheetView>
  </sheetViews>
  <sheetFormatPr defaultColWidth="9.140625" defaultRowHeight="15"/>
  <cols>
    <col min="1" max="1" width="36.57421875" style="0" bestFit="1" customWidth="1"/>
    <col min="2" max="2" width="11.140625" style="0" customWidth="1"/>
    <col min="3" max="3" width="19.00390625" style="0" bestFit="1" customWidth="1"/>
    <col min="4" max="4" width="13.8515625" style="0" customWidth="1"/>
    <col min="5" max="5" width="13.57421875" style="0" customWidth="1"/>
    <col min="6" max="6" width="15.7109375" style="0" customWidth="1"/>
    <col min="7" max="7" width="12.28125" style="0" customWidth="1"/>
    <col min="8" max="8" width="14.00390625" style="0" customWidth="1"/>
    <col min="9" max="9" width="10.7109375" style="0" customWidth="1"/>
    <col min="10" max="10" width="15.140625" style="0" customWidth="1"/>
    <col min="11" max="11" width="10.28125" style="0" customWidth="1"/>
    <col min="12" max="12" width="8.00390625" style="0" customWidth="1"/>
    <col min="13" max="13" width="7.140625" style="0" customWidth="1"/>
  </cols>
  <sheetData>
    <row r="3" ht="15.75" thickBot="1"/>
    <row r="4" spans="1:10" ht="15">
      <c r="A4" s="251" t="s">
        <v>32</v>
      </c>
      <c r="B4" s="252"/>
      <c r="C4" s="252"/>
      <c r="D4" s="252"/>
      <c r="E4" s="252"/>
      <c r="F4" s="252"/>
      <c r="G4" s="252"/>
      <c r="H4" s="252"/>
      <c r="I4" s="252"/>
      <c r="J4" s="253"/>
    </row>
    <row r="5" spans="1:11" ht="15" customHeight="1">
      <c r="A5" s="254"/>
      <c r="B5" s="255"/>
      <c r="C5" s="255"/>
      <c r="D5" s="255"/>
      <c r="E5" s="255"/>
      <c r="F5" s="255"/>
      <c r="G5" s="255"/>
      <c r="H5" s="255"/>
      <c r="I5" s="255"/>
      <c r="J5" s="256"/>
      <c r="K5" s="12"/>
    </row>
    <row r="6" spans="1:11" ht="15" customHeight="1">
      <c r="A6" s="254"/>
      <c r="B6" s="255"/>
      <c r="C6" s="255"/>
      <c r="D6" s="255"/>
      <c r="E6" s="255"/>
      <c r="F6" s="255"/>
      <c r="G6" s="255"/>
      <c r="H6" s="255"/>
      <c r="I6" s="255"/>
      <c r="J6" s="256"/>
      <c r="K6" s="12"/>
    </row>
    <row r="7" spans="1:11" ht="15" customHeight="1" thickBot="1">
      <c r="A7" s="254"/>
      <c r="B7" s="255"/>
      <c r="C7" s="255"/>
      <c r="D7" s="255"/>
      <c r="E7" s="255"/>
      <c r="F7" s="255"/>
      <c r="G7" s="255"/>
      <c r="H7" s="255"/>
      <c r="I7" s="255"/>
      <c r="J7" s="256"/>
      <c r="K7" s="12"/>
    </row>
    <row r="8" spans="1:11" ht="30.75" customHeight="1">
      <c r="A8" s="263" t="s">
        <v>27</v>
      </c>
      <c r="B8" s="264"/>
      <c r="C8" s="264"/>
      <c r="D8" s="264"/>
      <c r="E8" s="264"/>
      <c r="F8" s="264"/>
      <c r="G8" s="264"/>
      <c r="H8" s="264"/>
      <c r="I8" s="264"/>
      <c r="J8" s="265"/>
      <c r="K8" s="30"/>
    </row>
    <row r="9" spans="1:11" ht="15">
      <c r="A9" s="257" t="s">
        <v>30</v>
      </c>
      <c r="B9" s="258"/>
      <c r="C9" s="258"/>
      <c r="D9" s="258"/>
      <c r="E9" s="258"/>
      <c r="F9" s="258"/>
      <c r="G9" s="258"/>
      <c r="H9" s="258" t="s">
        <v>15</v>
      </c>
      <c r="I9" s="258"/>
      <c r="J9" s="31" t="s">
        <v>80</v>
      </c>
      <c r="K9" s="10"/>
    </row>
    <row r="10" spans="1:11" ht="15">
      <c r="A10" s="257" t="s">
        <v>79</v>
      </c>
      <c r="B10" s="258"/>
      <c r="C10" s="258"/>
      <c r="D10" s="258"/>
      <c r="E10" s="258"/>
      <c r="F10" s="258"/>
      <c r="G10" s="258"/>
      <c r="H10" s="258"/>
      <c r="I10" s="258"/>
      <c r="J10" s="259"/>
      <c r="K10" s="11"/>
    </row>
    <row r="11" spans="1:11" ht="15.75" thickBot="1">
      <c r="A11" s="260" t="s">
        <v>31</v>
      </c>
      <c r="B11" s="261"/>
      <c r="C11" s="261"/>
      <c r="D11" s="261"/>
      <c r="E11" s="261"/>
      <c r="F11" s="261"/>
      <c r="G11" s="261"/>
      <c r="H11" s="261"/>
      <c r="I11" s="261"/>
      <c r="J11" s="262"/>
      <c r="K11" s="11"/>
    </row>
    <row r="12" spans="1:10" ht="27.75" customHeight="1">
      <c r="A12" s="275" t="s">
        <v>78</v>
      </c>
      <c r="B12" s="276"/>
      <c r="C12" s="276"/>
      <c r="D12" s="276"/>
      <c r="E12" s="276"/>
      <c r="F12" s="276"/>
      <c r="G12" s="276"/>
      <c r="H12" s="277" t="s">
        <v>41</v>
      </c>
      <c r="I12" s="277"/>
      <c r="J12" s="278"/>
    </row>
    <row r="13" spans="1:10" ht="15.75" thickBot="1">
      <c r="A13" s="279" t="s">
        <v>42</v>
      </c>
      <c r="B13" s="280"/>
      <c r="C13" s="280" t="s">
        <v>66</v>
      </c>
      <c r="D13" s="280"/>
      <c r="E13" s="280" t="s">
        <v>74</v>
      </c>
      <c r="F13" s="280"/>
      <c r="G13" s="280"/>
      <c r="H13" s="280" t="s">
        <v>63</v>
      </c>
      <c r="I13" s="280"/>
      <c r="J13" s="281"/>
    </row>
    <row r="14" spans="1:10" ht="15">
      <c r="A14" s="266"/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 ht="15">
      <c r="A15" s="13" t="s">
        <v>43</v>
      </c>
      <c r="B15" s="14" t="s">
        <v>44</v>
      </c>
      <c r="C15" s="14" t="s">
        <v>28</v>
      </c>
      <c r="D15" s="15" t="s">
        <v>33</v>
      </c>
      <c r="E15" s="15" t="s">
        <v>34</v>
      </c>
      <c r="F15" s="15" t="s">
        <v>35</v>
      </c>
      <c r="G15" s="15" t="s">
        <v>36</v>
      </c>
      <c r="H15" s="15" t="s">
        <v>37</v>
      </c>
      <c r="I15" s="15" t="s">
        <v>38</v>
      </c>
      <c r="J15" s="15" t="s">
        <v>39</v>
      </c>
    </row>
    <row r="16" spans="1:10" ht="15" customHeight="1">
      <c r="A16" s="16" t="s">
        <v>64</v>
      </c>
      <c r="B16" s="17" t="s">
        <v>29</v>
      </c>
      <c r="C16" s="17" t="s">
        <v>65</v>
      </c>
      <c r="D16" s="18">
        <v>0.23</v>
      </c>
      <c r="E16" s="18">
        <v>1</v>
      </c>
      <c r="F16" s="18">
        <v>7.43</v>
      </c>
      <c r="G16" s="18">
        <v>0</v>
      </c>
      <c r="H16" s="18">
        <v>19.12</v>
      </c>
      <c r="I16" s="18" t="s">
        <v>45</v>
      </c>
      <c r="J16" s="18">
        <v>4.398</v>
      </c>
    </row>
    <row r="17" spans="1:10" ht="30">
      <c r="A17" s="16" t="s">
        <v>46</v>
      </c>
      <c r="B17" s="17" t="s">
        <v>29</v>
      </c>
      <c r="C17" s="17" t="s">
        <v>47</v>
      </c>
      <c r="D17" s="18">
        <v>0.46</v>
      </c>
      <c r="E17" s="18">
        <v>1</v>
      </c>
      <c r="F17" s="18">
        <v>5.46</v>
      </c>
      <c r="G17" s="18">
        <v>0</v>
      </c>
      <c r="H17" s="18">
        <v>14.05</v>
      </c>
      <c r="I17" s="18" t="s">
        <v>45</v>
      </c>
      <c r="J17" s="18">
        <v>6.463</v>
      </c>
    </row>
    <row r="18" spans="1:10" ht="15">
      <c r="A18" s="267" t="s">
        <v>48</v>
      </c>
      <c r="B18" s="268"/>
      <c r="C18" s="268"/>
      <c r="D18" s="268"/>
      <c r="E18" s="268"/>
      <c r="F18" s="268"/>
      <c r="G18" s="268"/>
      <c r="H18" s="268"/>
      <c r="I18" s="269"/>
      <c r="J18" s="19">
        <v>10.86</v>
      </c>
    </row>
    <row r="19" spans="1:10" ht="15">
      <c r="A19" s="270"/>
      <c r="B19" s="270"/>
      <c r="C19" s="270"/>
      <c r="D19" s="270"/>
      <c r="E19" s="270"/>
      <c r="F19" s="270"/>
      <c r="G19" s="270"/>
      <c r="H19" s="270"/>
      <c r="I19" s="270"/>
      <c r="J19" s="270"/>
    </row>
    <row r="20" spans="1:10" ht="15" customHeight="1">
      <c r="A20" s="13" t="s">
        <v>49</v>
      </c>
      <c r="B20" s="14" t="s">
        <v>44</v>
      </c>
      <c r="C20" s="14" t="s">
        <v>28</v>
      </c>
      <c r="D20" s="15" t="s">
        <v>33</v>
      </c>
      <c r="E20" s="15" t="s">
        <v>34</v>
      </c>
      <c r="F20" s="15" t="s">
        <v>35</v>
      </c>
      <c r="G20" s="15" t="s">
        <v>36</v>
      </c>
      <c r="H20" s="15" t="s">
        <v>37</v>
      </c>
      <c r="I20" s="15" t="s">
        <v>38</v>
      </c>
      <c r="J20" s="15" t="s">
        <v>39</v>
      </c>
    </row>
    <row r="21" spans="1:10" ht="15">
      <c r="A21" s="16" t="s">
        <v>67</v>
      </c>
      <c r="B21" s="17" t="s">
        <v>40</v>
      </c>
      <c r="C21" s="17" t="s">
        <v>68</v>
      </c>
      <c r="D21" s="18">
        <v>0.1</v>
      </c>
      <c r="E21" s="18">
        <v>1</v>
      </c>
      <c r="F21" s="18">
        <v>70.67</v>
      </c>
      <c r="G21" s="18">
        <v>0</v>
      </c>
      <c r="H21" s="18">
        <v>70.67</v>
      </c>
      <c r="I21" s="18" t="s">
        <v>45</v>
      </c>
      <c r="J21" s="18">
        <v>7.067</v>
      </c>
    </row>
    <row r="22" spans="1:10" ht="15">
      <c r="A22" s="267" t="s">
        <v>48</v>
      </c>
      <c r="B22" s="268"/>
      <c r="C22" s="268"/>
      <c r="D22" s="268"/>
      <c r="E22" s="268"/>
      <c r="F22" s="268"/>
      <c r="G22" s="268"/>
      <c r="H22" s="268"/>
      <c r="I22" s="269"/>
      <c r="J22" s="19">
        <f>J21</f>
        <v>7.067</v>
      </c>
    </row>
    <row r="23" spans="1:10" ht="15.75" customHeigh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</row>
    <row r="24" spans="1:10" ht="15">
      <c r="A24" s="274" t="s">
        <v>50</v>
      </c>
      <c r="B24" s="274"/>
      <c r="C24" s="274"/>
      <c r="D24" s="274"/>
      <c r="E24" s="274"/>
      <c r="F24" s="9"/>
      <c r="G24" s="9"/>
      <c r="H24" s="9"/>
      <c r="I24" s="9"/>
      <c r="J24" s="9"/>
    </row>
    <row r="25" spans="1:10" ht="15">
      <c r="A25" s="287" t="s">
        <v>51</v>
      </c>
      <c r="B25" s="288"/>
      <c r="C25" s="289"/>
      <c r="D25" s="39" t="s">
        <v>52</v>
      </c>
      <c r="E25" s="39" t="s">
        <v>53</v>
      </c>
      <c r="F25" s="9"/>
      <c r="G25" s="9"/>
      <c r="H25" s="9"/>
      <c r="I25" s="9"/>
      <c r="J25" s="9"/>
    </row>
    <row r="26" spans="1:10" ht="15">
      <c r="A26" s="271" t="s">
        <v>54</v>
      </c>
      <c r="B26" s="272"/>
      <c r="C26" s="273"/>
      <c r="D26" s="282">
        <v>157.27</v>
      </c>
      <c r="E26" s="20">
        <v>10.86</v>
      </c>
      <c r="F26" s="9"/>
      <c r="G26" s="9"/>
      <c r="H26" s="9"/>
      <c r="I26" s="9"/>
      <c r="J26" s="9"/>
    </row>
    <row r="27" spans="1:10" ht="15">
      <c r="A27" s="271" t="s">
        <v>55</v>
      </c>
      <c r="B27" s="272"/>
      <c r="C27" s="273"/>
      <c r="D27" s="290"/>
      <c r="E27" s="20">
        <f>J22</f>
        <v>7.067</v>
      </c>
      <c r="F27" s="9"/>
      <c r="G27" s="9"/>
      <c r="H27" s="9"/>
      <c r="I27" s="9"/>
      <c r="J27" s="9"/>
    </row>
    <row r="28" spans="1:10" ht="15">
      <c r="A28" s="271" t="s">
        <v>56</v>
      </c>
      <c r="B28" s="272"/>
      <c r="C28" s="273"/>
      <c r="D28" s="290"/>
      <c r="E28" s="20">
        <v>0</v>
      </c>
      <c r="F28" s="9"/>
      <c r="G28" s="9"/>
      <c r="H28" s="9"/>
      <c r="I28" s="9"/>
      <c r="J28" s="9"/>
    </row>
    <row r="29" spans="1:10" ht="15">
      <c r="A29" s="271" t="s">
        <v>57</v>
      </c>
      <c r="B29" s="272"/>
      <c r="C29" s="273"/>
      <c r="D29" s="290"/>
      <c r="E29" s="20">
        <v>1</v>
      </c>
      <c r="F29" s="9"/>
      <c r="G29" s="9"/>
      <c r="H29" s="9"/>
      <c r="I29" s="9"/>
      <c r="J29" s="9"/>
    </row>
    <row r="30" spans="1:10" ht="15">
      <c r="A30" s="271" t="s">
        <v>58</v>
      </c>
      <c r="B30" s="272"/>
      <c r="C30" s="273"/>
      <c r="D30" s="290"/>
      <c r="E30" s="20">
        <v>10.86</v>
      </c>
      <c r="F30" s="9"/>
      <c r="G30" s="9"/>
      <c r="H30" s="9"/>
      <c r="I30" s="9"/>
      <c r="J30" s="9"/>
    </row>
    <row r="31" spans="1:10" ht="15">
      <c r="A31" s="271" t="s">
        <v>59</v>
      </c>
      <c r="B31" s="272"/>
      <c r="C31" s="273"/>
      <c r="D31" s="290"/>
      <c r="E31" s="20">
        <v>10.86</v>
      </c>
      <c r="F31" s="9"/>
      <c r="G31" s="9"/>
      <c r="H31" s="9"/>
      <c r="I31" s="9"/>
      <c r="J31" s="9"/>
    </row>
    <row r="32" spans="1:10" ht="15">
      <c r="A32" s="271" t="s">
        <v>60</v>
      </c>
      <c r="B32" s="272"/>
      <c r="C32" s="273"/>
      <c r="D32" s="283"/>
      <c r="E32" s="20">
        <f>E26+E27</f>
        <v>17.927</v>
      </c>
      <c r="F32" s="9"/>
      <c r="G32" s="9"/>
      <c r="H32" s="9"/>
      <c r="I32" s="9"/>
      <c r="J32" s="9"/>
    </row>
    <row r="33" spans="1:10" ht="15">
      <c r="A33" s="271" t="s">
        <v>61</v>
      </c>
      <c r="B33" s="272"/>
      <c r="C33" s="273"/>
      <c r="D33" s="282">
        <v>0</v>
      </c>
      <c r="E33" s="20">
        <v>0</v>
      </c>
      <c r="F33" s="9"/>
      <c r="G33" s="9"/>
      <c r="H33" s="9"/>
      <c r="I33" s="9"/>
      <c r="J33" s="9"/>
    </row>
    <row r="34" spans="1:10" ht="15">
      <c r="A34" s="284" t="s">
        <v>62</v>
      </c>
      <c r="B34" s="285"/>
      <c r="C34" s="286"/>
      <c r="D34" s="283"/>
      <c r="E34" s="19">
        <f>E32</f>
        <v>17.927</v>
      </c>
      <c r="F34" s="9"/>
      <c r="G34" s="9"/>
      <c r="H34" s="9"/>
      <c r="I34" s="9"/>
      <c r="J34" s="9"/>
    </row>
    <row r="35" spans="1:10" ht="15">
      <c r="A35" s="266"/>
      <c r="B35" s="266"/>
      <c r="C35" s="266"/>
      <c r="D35" s="266"/>
      <c r="E35" s="266"/>
      <c r="F35" s="266"/>
      <c r="G35" s="266"/>
      <c r="H35" s="266"/>
      <c r="I35" s="266"/>
      <c r="J35" s="266"/>
    </row>
    <row r="66" ht="15" customHeight="1"/>
    <row r="70" ht="16.5" customHeight="1"/>
    <row r="71" ht="30.75" customHeight="1"/>
    <row r="72" ht="15.75" customHeight="1"/>
    <row r="110" ht="15" customHeight="1"/>
    <row r="164" spans="1:10" s="9" customFormat="1" ht="15.75" thickBot="1">
      <c r="A164"/>
      <c r="B164"/>
      <c r="C164"/>
      <c r="D164"/>
      <c r="E164"/>
      <c r="F164"/>
      <c r="G164"/>
      <c r="H164"/>
      <c r="I164"/>
      <c r="J164"/>
    </row>
    <row r="165" spans="1:12" s="9" customFormat="1" ht="15">
      <c r="A165"/>
      <c r="B165"/>
      <c r="C165"/>
      <c r="D165"/>
      <c r="E165"/>
      <c r="F165"/>
      <c r="G165"/>
      <c r="H165"/>
      <c r="I165"/>
      <c r="J165"/>
      <c r="K165" s="25"/>
      <c r="L165" s="26"/>
    </row>
    <row r="166" spans="1:12" s="9" customFormat="1" ht="15">
      <c r="A166"/>
      <c r="B166"/>
      <c r="C166"/>
      <c r="D166"/>
      <c r="E166"/>
      <c r="F166"/>
      <c r="G166"/>
      <c r="H166"/>
      <c r="I166"/>
      <c r="J166"/>
      <c r="K166" s="22" t="s">
        <v>69</v>
      </c>
      <c r="L166" s="27" t="s">
        <v>69</v>
      </c>
    </row>
    <row r="167" spans="1:12" s="9" customFormat="1" ht="26.25">
      <c r="A167"/>
      <c r="B167"/>
      <c r="C167"/>
      <c r="D167"/>
      <c r="E167"/>
      <c r="F167"/>
      <c r="G167"/>
      <c r="H167"/>
      <c r="I167"/>
      <c r="J167"/>
      <c r="K167" s="23" t="s">
        <v>75</v>
      </c>
      <c r="L167" s="28" t="s">
        <v>76</v>
      </c>
    </row>
    <row r="168" spans="1:12" s="9" customFormat="1" ht="15">
      <c r="A168"/>
      <c r="B168"/>
      <c r="C168"/>
      <c r="D168"/>
      <c r="E168"/>
      <c r="F168"/>
      <c r="G168"/>
      <c r="H168"/>
      <c r="I168"/>
      <c r="J168"/>
      <c r="K168" s="24" t="s">
        <v>70</v>
      </c>
      <c r="L168" s="29" t="s">
        <v>71</v>
      </c>
    </row>
    <row r="169" spans="1:12" s="9" customFormat="1" ht="15">
      <c r="A169"/>
      <c r="B169"/>
      <c r="C169"/>
      <c r="D169"/>
      <c r="E169"/>
      <c r="F169"/>
      <c r="G169"/>
      <c r="H169"/>
      <c r="I169"/>
      <c r="J169"/>
      <c r="K169" s="24" t="s">
        <v>72</v>
      </c>
      <c r="L169" s="29" t="s">
        <v>73</v>
      </c>
    </row>
    <row r="170" spans="1:12" s="9" customFormat="1" ht="15">
      <c r="A170"/>
      <c r="B170"/>
      <c r="C170"/>
      <c r="D170"/>
      <c r="E170"/>
      <c r="F170"/>
      <c r="G170"/>
      <c r="H170"/>
      <c r="I170"/>
      <c r="J170"/>
      <c r="K170" s="35"/>
      <c r="L170" s="36"/>
    </row>
    <row r="171" spans="1:12" s="9" customFormat="1" ht="15">
      <c r="A171"/>
      <c r="B171"/>
      <c r="C171"/>
      <c r="D171"/>
      <c r="E171"/>
      <c r="F171"/>
      <c r="G171"/>
      <c r="H171"/>
      <c r="I171"/>
      <c r="J171"/>
      <c r="K171" s="37" t="s">
        <v>12</v>
      </c>
      <c r="L171" s="38">
        <f>L168+L169</f>
        <v>1.3199999999999998</v>
      </c>
    </row>
    <row r="172" spans="1:10" s="9" customFormat="1" ht="15">
      <c r="A172"/>
      <c r="B172"/>
      <c r="C172"/>
      <c r="D172"/>
      <c r="E172"/>
      <c r="F172"/>
      <c r="G172"/>
      <c r="H172"/>
      <c r="I172"/>
      <c r="J172"/>
    </row>
    <row r="174" ht="31.5" customHeight="1"/>
    <row r="199" ht="26.25" customHeight="1"/>
    <row r="222" ht="15.75" thickBot="1"/>
    <row r="223" spans="11:12" ht="39.75" customHeight="1">
      <c r="K223" s="25"/>
      <c r="L223" s="26"/>
    </row>
    <row r="224" spans="11:13" ht="15">
      <c r="K224" s="22" t="s">
        <v>69</v>
      </c>
      <c r="L224" s="27" t="s">
        <v>69</v>
      </c>
      <c r="M224" s="21" t="s">
        <v>69</v>
      </c>
    </row>
    <row r="225" spans="11:12" ht="26.25">
      <c r="K225" s="23" t="s">
        <v>75</v>
      </c>
      <c r="L225" s="28" t="s">
        <v>76</v>
      </c>
    </row>
    <row r="226" spans="11:12" ht="15">
      <c r="K226" s="24" t="s">
        <v>70</v>
      </c>
      <c r="L226" s="29" t="s">
        <v>71</v>
      </c>
    </row>
    <row r="227" spans="11:12" ht="15">
      <c r="K227" s="24" t="s">
        <v>72</v>
      </c>
      <c r="L227" s="29" t="s">
        <v>73</v>
      </c>
    </row>
    <row r="228" spans="11:12" ht="15">
      <c r="K228" s="35"/>
      <c r="L228" s="36"/>
    </row>
    <row r="229" spans="11:12" ht="15">
      <c r="K229" s="37" t="s">
        <v>12</v>
      </c>
      <c r="L229" s="38">
        <f>L226+L227</f>
        <v>1.3199999999999998</v>
      </c>
    </row>
  </sheetData>
  <sheetProtection/>
  <mergeCells count="31">
    <mergeCell ref="A33:C33"/>
    <mergeCell ref="D33:D34"/>
    <mergeCell ref="A34:C34"/>
    <mergeCell ref="A35:J35"/>
    <mergeCell ref="A25:C25"/>
    <mergeCell ref="A26:C26"/>
    <mergeCell ref="D26:D32"/>
    <mergeCell ref="A27:C27"/>
    <mergeCell ref="A28:C28"/>
    <mergeCell ref="A29:C29"/>
    <mergeCell ref="A12:G12"/>
    <mergeCell ref="H12:J12"/>
    <mergeCell ref="A13:B13"/>
    <mergeCell ref="C13:D13"/>
    <mergeCell ref="E13:G13"/>
    <mergeCell ref="H13:J13"/>
    <mergeCell ref="A14:J14"/>
    <mergeCell ref="A18:I18"/>
    <mergeCell ref="A19:J19"/>
    <mergeCell ref="A31:C31"/>
    <mergeCell ref="A23:J23"/>
    <mergeCell ref="A32:C32"/>
    <mergeCell ref="A24:E24"/>
    <mergeCell ref="A22:I22"/>
    <mergeCell ref="A30:C30"/>
    <mergeCell ref="A4:J7"/>
    <mergeCell ref="A10:J10"/>
    <mergeCell ref="A11:J11"/>
    <mergeCell ref="A8:J8"/>
    <mergeCell ref="H9:I9"/>
    <mergeCell ref="A9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G44" sqref="A1:G44"/>
    </sheetView>
  </sheetViews>
  <sheetFormatPr defaultColWidth="9.140625" defaultRowHeight="15"/>
  <cols>
    <col min="1" max="1" width="9.57421875" style="122" bestFit="1" customWidth="1"/>
    <col min="2" max="2" width="36.421875" style="122" bestFit="1" customWidth="1"/>
    <col min="3" max="3" width="8.28125" style="151" customWidth="1"/>
    <col min="4" max="4" width="3.140625" style="178" bestFit="1" customWidth="1"/>
    <col min="5" max="9" width="9.28125" style="122" customWidth="1"/>
    <col min="10" max="10" width="49.57421875" style="122" customWidth="1"/>
    <col min="11" max="11" width="9.140625" style="122" customWidth="1"/>
    <col min="12" max="12" width="13.421875" style="122" customWidth="1"/>
    <col min="13" max="14" width="9.140625" style="122" customWidth="1"/>
    <col min="15" max="16384" width="9.140625" style="122" customWidth="1"/>
  </cols>
  <sheetData>
    <row r="1" spans="1:13" ht="15.75">
      <c r="A1" s="291" t="s">
        <v>96</v>
      </c>
      <c r="B1" s="291"/>
      <c r="C1" s="291"/>
      <c r="D1" s="291"/>
      <c r="E1" s="291"/>
      <c r="F1" s="117"/>
      <c r="G1" s="117"/>
      <c r="H1" s="118"/>
      <c r="I1" s="119"/>
      <c r="J1" s="120" t="s">
        <v>97</v>
      </c>
      <c r="K1" s="120"/>
      <c r="L1" s="120"/>
      <c r="M1" s="121"/>
    </row>
    <row r="2" spans="1:13" ht="15.75">
      <c r="A2" s="117"/>
      <c r="B2" s="117"/>
      <c r="C2" s="117"/>
      <c r="D2" s="117"/>
      <c r="E2" s="117"/>
      <c r="F2" s="117"/>
      <c r="G2" s="117"/>
      <c r="H2" s="117"/>
      <c r="I2" s="123"/>
      <c r="J2" s="124"/>
      <c r="K2" s="124"/>
      <c r="L2" s="124"/>
      <c r="M2" s="125"/>
    </row>
    <row r="3" spans="1:13" s="127" customFormat="1" ht="15">
      <c r="A3" s="126"/>
      <c r="E3" s="128"/>
      <c r="F3" s="128"/>
      <c r="G3" s="128"/>
      <c r="I3" s="129"/>
      <c r="J3" s="292" t="s">
        <v>98</v>
      </c>
      <c r="K3" s="292"/>
      <c r="L3" s="292"/>
      <c r="M3" s="130"/>
    </row>
    <row r="4" spans="1:13" s="132" customFormat="1" ht="18.75" customHeight="1">
      <c r="A4" s="126" t="s">
        <v>99</v>
      </c>
      <c r="B4" s="293" t="s">
        <v>169</v>
      </c>
      <c r="C4" s="293"/>
      <c r="D4" s="293"/>
      <c r="E4" s="128"/>
      <c r="F4" s="128"/>
      <c r="G4" s="128"/>
      <c r="H4" s="128"/>
      <c r="I4" s="129"/>
      <c r="J4" s="294" t="s">
        <v>100</v>
      </c>
      <c r="K4" s="294"/>
      <c r="L4" s="294"/>
      <c r="M4" s="131"/>
    </row>
    <row r="5" spans="1:13" s="133" customFormat="1" ht="12.75">
      <c r="A5" s="295" t="s">
        <v>101</v>
      </c>
      <c r="B5" s="293" t="str">
        <f>'P.O.'!A4</f>
        <v>OBRA: PAVIMENTAÇÃO  DE TRECHO DA  ESTRADA  VICINAL COMUNIDADE SÃO JOÃO  E COMUNIDADE SÃO BENTO</v>
      </c>
      <c r="C5" s="293"/>
      <c r="D5" s="293"/>
      <c r="E5" s="128"/>
      <c r="F5" s="128"/>
      <c r="G5" s="128"/>
      <c r="H5" s="128"/>
      <c r="I5" s="129"/>
      <c r="J5" s="294"/>
      <c r="K5" s="294"/>
      <c r="L5" s="294"/>
      <c r="M5" s="131"/>
    </row>
    <row r="6" spans="1:13" s="133" customFormat="1" ht="27" customHeight="1">
      <c r="A6" s="295"/>
      <c r="B6" s="293"/>
      <c r="C6" s="293"/>
      <c r="D6" s="293"/>
      <c r="E6" s="128"/>
      <c r="F6" s="128"/>
      <c r="G6" s="128"/>
      <c r="H6" s="128"/>
      <c r="I6" s="129"/>
      <c r="J6" s="294"/>
      <c r="K6" s="294"/>
      <c r="L6" s="294"/>
      <c r="M6" s="131"/>
    </row>
    <row r="7" spans="1:13" s="133" customFormat="1" ht="12.75">
      <c r="A7" s="126" t="s">
        <v>102</v>
      </c>
      <c r="B7" s="293"/>
      <c r="C7" s="293"/>
      <c r="D7" s="293"/>
      <c r="E7" s="128"/>
      <c r="F7" s="128"/>
      <c r="G7" s="128"/>
      <c r="H7" s="128"/>
      <c r="I7" s="129"/>
      <c r="J7" s="296" t="s">
        <v>103</v>
      </c>
      <c r="K7" s="298" t="s">
        <v>104</v>
      </c>
      <c r="L7" s="299"/>
      <c r="M7" s="131"/>
    </row>
    <row r="8" spans="1:13" s="133" customFormat="1" ht="12.75">
      <c r="A8" s="134"/>
      <c r="B8" s="135"/>
      <c r="C8" s="136"/>
      <c r="D8" s="137"/>
      <c r="E8" s="128"/>
      <c r="F8" s="128"/>
      <c r="G8" s="128"/>
      <c r="H8" s="128"/>
      <c r="I8" s="129"/>
      <c r="J8" s="297"/>
      <c r="K8" s="138" t="s">
        <v>105</v>
      </c>
      <c r="L8" s="138" t="s">
        <v>106</v>
      </c>
      <c r="M8" s="139"/>
    </row>
    <row r="9" spans="1:13" s="144" customFormat="1" ht="12.75">
      <c r="A9" s="300" t="s">
        <v>107</v>
      </c>
      <c r="B9" s="300"/>
      <c r="C9" s="300"/>
      <c r="D9" s="300"/>
      <c r="E9" s="128"/>
      <c r="F9" s="128"/>
      <c r="G9" s="128"/>
      <c r="H9" s="128"/>
      <c r="I9" s="140"/>
      <c r="J9" s="141" t="s">
        <v>108</v>
      </c>
      <c r="K9" s="142">
        <v>20.34</v>
      </c>
      <c r="L9" s="142">
        <v>25.45</v>
      </c>
      <c r="M9" s="143"/>
    </row>
    <row r="10" spans="2:13" ht="12.75">
      <c r="B10" s="301" t="s">
        <v>109</v>
      </c>
      <c r="C10" s="301"/>
      <c r="D10" s="301"/>
      <c r="I10" s="145"/>
      <c r="J10" s="141" t="s">
        <v>110</v>
      </c>
      <c r="K10" s="142">
        <v>19.6</v>
      </c>
      <c r="L10" s="142">
        <v>24.23</v>
      </c>
      <c r="M10" s="146"/>
    </row>
    <row r="11" spans="1:13" s="150" customFormat="1" ht="12.75">
      <c r="A11" s="122"/>
      <c r="B11" s="147"/>
      <c r="C11" s="148"/>
      <c r="D11" s="149"/>
      <c r="I11" s="140"/>
      <c r="J11" s="141" t="s">
        <v>111</v>
      </c>
      <c r="K11" s="142">
        <v>20.76</v>
      </c>
      <c r="L11" s="142">
        <v>26.44</v>
      </c>
      <c r="M11" s="143"/>
    </row>
    <row r="12" spans="1:13" ht="25.5">
      <c r="A12" s="300" t="s">
        <v>112</v>
      </c>
      <c r="B12" s="300"/>
      <c r="C12" s="300"/>
      <c r="D12" s="300"/>
      <c r="I12" s="140"/>
      <c r="J12" s="141" t="s">
        <v>113</v>
      </c>
      <c r="K12" s="142">
        <v>24</v>
      </c>
      <c r="L12" s="142">
        <v>27.86</v>
      </c>
      <c r="M12" s="143"/>
    </row>
    <row r="13" spans="2:13" ht="12.75">
      <c r="B13" s="301" t="s">
        <v>110</v>
      </c>
      <c r="C13" s="301"/>
      <c r="D13" s="301"/>
      <c r="I13" s="140"/>
      <c r="J13" s="141" t="s">
        <v>114</v>
      </c>
      <c r="K13" s="142">
        <v>22.8</v>
      </c>
      <c r="L13" s="142">
        <v>30.95</v>
      </c>
      <c r="M13" s="143"/>
    </row>
    <row r="14" spans="2:13" ht="12.75">
      <c r="B14" s="151"/>
      <c r="D14" s="152"/>
      <c r="I14" s="145"/>
      <c r="J14" s="141" t="s">
        <v>115</v>
      </c>
      <c r="K14" s="142">
        <v>11.1</v>
      </c>
      <c r="L14" s="142">
        <v>16.8</v>
      </c>
      <c r="M14" s="146"/>
    </row>
    <row r="15" spans="1:13" s="150" customFormat="1" ht="12.75">
      <c r="A15" s="300" t="s">
        <v>116</v>
      </c>
      <c r="B15" s="300"/>
      <c r="C15" s="300"/>
      <c r="D15" s="300"/>
      <c r="I15" s="140"/>
      <c r="J15" s="302" t="s">
        <v>117</v>
      </c>
      <c r="K15" s="302"/>
      <c r="L15" s="302"/>
      <c r="M15" s="143"/>
    </row>
    <row r="16" spans="1:13" ht="12.75">
      <c r="A16" s="150"/>
      <c r="B16" s="153"/>
      <c r="C16" s="154"/>
      <c r="D16" s="155"/>
      <c r="I16" s="156"/>
      <c r="J16" s="303"/>
      <c r="K16" s="303"/>
      <c r="L16" s="303"/>
      <c r="M16" s="143"/>
    </row>
    <row r="17" spans="1:13" ht="12.75">
      <c r="A17" s="157"/>
      <c r="B17" s="158" t="s">
        <v>118</v>
      </c>
      <c r="C17" s="159">
        <v>4</v>
      </c>
      <c r="D17" s="160" t="s">
        <v>119</v>
      </c>
      <c r="E17" s="151"/>
      <c r="F17" s="151"/>
      <c r="G17" s="151"/>
      <c r="H17" s="151"/>
      <c r="I17" s="140"/>
      <c r="J17" s="303"/>
      <c r="K17" s="303"/>
      <c r="L17" s="303"/>
      <c r="M17" s="143"/>
    </row>
    <row r="18" spans="1:13" ht="12.75">
      <c r="A18" s="157"/>
      <c r="B18" s="158" t="s">
        <v>120</v>
      </c>
      <c r="C18" s="159">
        <v>0.5</v>
      </c>
      <c r="D18" s="160" t="s">
        <v>119</v>
      </c>
      <c r="I18" s="145"/>
      <c r="J18" s="161"/>
      <c r="K18" s="161"/>
      <c r="L18" s="161"/>
      <c r="M18" s="146"/>
    </row>
    <row r="19" spans="1:13" s="150" customFormat="1" ht="12.75" customHeight="1">
      <c r="A19" s="157"/>
      <c r="B19" s="158" t="s">
        <v>121</v>
      </c>
      <c r="C19" s="159">
        <v>0.5</v>
      </c>
      <c r="D19" s="160" t="s">
        <v>119</v>
      </c>
      <c r="I19" s="140"/>
      <c r="J19" s="303" t="s">
        <v>122</v>
      </c>
      <c r="K19" s="303"/>
      <c r="L19" s="303"/>
      <c r="M19" s="143"/>
    </row>
    <row r="20" spans="1:13" ht="25.5">
      <c r="A20" s="157"/>
      <c r="B20" s="158" t="s">
        <v>123</v>
      </c>
      <c r="C20" s="159">
        <v>1.02</v>
      </c>
      <c r="D20" s="160" t="s">
        <v>119</v>
      </c>
      <c r="I20" s="140"/>
      <c r="J20" s="303"/>
      <c r="K20" s="303"/>
      <c r="L20" s="303"/>
      <c r="M20" s="143"/>
    </row>
    <row r="21" spans="1:13" ht="12.75">
      <c r="A21" s="162"/>
      <c r="B21" s="163"/>
      <c r="C21" s="164"/>
      <c r="D21" s="160"/>
      <c r="I21" s="140"/>
      <c r="J21" s="303"/>
      <c r="K21" s="303"/>
      <c r="L21" s="303"/>
      <c r="M21" s="143"/>
    </row>
    <row r="22" spans="1:13" ht="12.75" customHeight="1">
      <c r="A22" s="157"/>
      <c r="B22" s="158" t="s">
        <v>124</v>
      </c>
      <c r="C22" s="159">
        <v>7.37</v>
      </c>
      <c r="D22" s="160" t="s">
        <v>119</v>
      </c>
      <c r="I22" s="140"/>
      <c r="J22" s="304" t="s">
        <v>125</v>
      </c>
      <c r="K22" s="304"/>
      <c r="L22" s="304"/>
      <c r="M22" s="143"/>
    </row>
    <row r="23" spans="3:13" ht="12.75">
      <c r="C23" s="165"/>
      <c r="D23" s="166"/>
      <c r="I23" s="140"/>
      <c r="J23" s="304"/>
      <c r="K23" s="304"/>
      <c r="L23" s="304"/>
      <c r="M23" s="143"/>
    </row>
    <row r="24" spans="1:13" ht="12.75">
      <c r="A24" s="300" t="s">
        <v>126</v>
      </c>
      <c r="B24" s="300"/>
      <c r="C24" s="300"/>
      <c r="D24" s="300"/>
      <c r="E24" s="162"/>
      <c r="F24" s="162"/>
      <c r="G24" s="162"/>
      <c r="H24" s="162"/>
      <c r="I24" s="140"/>
      <c r="J24" s="304"/>
      <c r="K24" s="304"/>
      <c r="L24" s="304"/>
      <c r="M24" s="143"/>
    </row>
    <row r="25" spans="1:13" ht="12.75">
      <c r="A25" s="150"/>
      <c r="B25" s="153"/>
      <c r="C25" s="167"/>
      <c r="D25" s="168"/>
      <c r="I25" s="140"/>
      <c r="J25" s="162"/>
      <c r="K25" s="162"/>
      <c r="L25" s="162"/>
      <c r="M25" s="143"/>
    </row>
    <row r="26" spans="1:13" ht="12.75">
      <c r="A26" s="157"/>
      <c r="B26" s="169" t="s">
        <v>127</v>
      </c>
      <c r="C26" s="170">
        <f>C27+C28+C29+C30</f>
        <v>7.65</v>
      </c>
      <c r="D26" s="171" t="s">
        <v>119</v>
      </c>
      <c r="I26" s="140"/>
      <c r="J26" s="298" t="s">
        <v>128</v>
      </c>
      <c r="K26" s="310"/>
      <c r="L26" s="299"/>
      <c r="M26" s="143"/>
    </row>
    <row r="27" spans="2:13" ht="12.75">
      <c r="B27" s="172" t="s">
        <v>129</v>
      </c>
      <c r="C27" s="159">
        <v>4</v>
      </c>
      <c r="D27" s="160" t="s">
        <v>119</v>
      </c>
      <c r="I27" s="145"/>
      <c r="J27" s="311" t="str">
        <f>IF($K$27&lt;VLOOKUP(B13,J9:L14,2,FALSE),"NÃO ATENDE O LIMITE INFERIOR",IF(K27&gt;VLOOKUP(B13,J9:L14,3,FALSE),"NÃO ATENDE O LIMITE SUPERIOR","ATENDE"))</f>
        <v>ATENDE</v>
      </c>
      <c r="K27" s="313">
        <f>ROUND((((1+($C$17/100)+($C$19/100)+($C$18/100))*(1+($C$20/100))*(1+($C$22/100)))/(1-($C$26-$C$30)/100)-1)*100,2)</f>
        <v>23.32</v>
      </c>
      <c r="L27" s="315" t="s">
        <v>119</v>
      </c>
      <c r="M27" s="146"/>
    </row>
    <row r="28" spans="1:13" s="150" customFormat="1" ht="12.75">
      <c r="A28" s="122"/>
      <c r="B28" s="172" t="s">
        <v>130</v>
      </c>
      <c r="C28" s="164">
        <v>3</v>
      </c>
      <c r="D28" s="164" t="s">
        <v>119</v>
      </c>
      <c r="I28" s="140"/>
      <c r="J28" s="312"/>
      <c r="K28" s="314"/>
      <c r="L28" s="316"/>
      <c r="M28" s="143"/>
    </row>
    <row r="29" spans="2:13" ht="12.75">
      <c r="B29" s="172" t="s">
        <v>131</v>
      </c>
      <c r="C29" s="164">
        <v>0.65</v>
      </c>
      <c r="D29" s="164" t="s">
        <v>119</v>
      </c>
      <c r="I29" s="140"/>
      <c r="J29" s="162"/>
      <c r="K29" s="162"/>
      <c r="L29" s="162"/>
      <c r="M29" s="143"/>
    </row>
    <row r="30" spans="2:13" ht="12.75">
      <c r="B30" s="172" t="s">
        <v>132</v>
      </c>
      <c r="C30" s="164">
        <v>0</v>
      </c>
      <c r="D30" s="160" t="s">
        <v>119</v>
      </c>
      <c r="I30" s="140"/>
      <c r="J30" s="317" t="s">
        <v>133</v>
      </c>
      <c r="K30" s="317"/>
      <c r="L30" s="317"/>
      <c r="M30" s="143"/>
    </row>
    <row r="31" spans="4:13" ht="12.75">
      <c r="D31" s="152"/>
      <c r="I31" s="140"/>
      <c r="J31" s="317"/>
      <c r="K31" s="317"/>
      <c r="L31" s="317"/>
      <c r="M31" s="143"/>
    </row>
    <row r="32" spans="1:13" ht="12.75">
      <c r="A32" s="300" t="s">
        <v>134</v>
      </c>
      <c r="B32" s="300"/>
      <c r="C32" s="300"/>
      <c r="D32" s="300"/>
      <c r="I32" s="140"/>
      <c r="J32" s="317"/>
      <c r="K32" s="317"/>
      <c r="L32" s="317"/>
      <c r="M32" s="143"/>
    </row>
    <row r="33" spans="1:13" ht="12.75">
      <c r="A33" s="150"/>
      <c r="B33" s="153"/>
      <c r="C33" s="154"/>
      <c r="D33" s="173"/>
      <c r="I33" s="174"/>
      <c r="J33" s="175"/>
      <c r="K33" s="175"/>
      <c r="L33" s="175"/>
      <c r="M33" s="176"/>
    </row>
    <row r="34" spans="1:4" ht="12.75">
      <c r="A34" s="157" t="s">
        <v>135</v>
      </c>
      <c r="B34" s="165" t="s">
        <v>136</v>
      </c>
      <c r="C34" s="305">
        <f>ROUND((((1+($C$17/100)+($C$19/100)+($C$18/100))*(1+($C$20/100))*(1+($C$22/100)))/(1-$C$26/100)-1),4)</f>
        <v>0.2332</v>
      </c>
      <c r="D34" s="306"/>
    </row>
    <row r="35" spans="2:4" ht="12.75">
      <c r="B35" s="151" t="s">
        <v>137</v>
      </c>
      <c r="C35" s="307"/>
      <c r="D35" s="308"/>
    </row>
    <row r="36" spans="1:7" ht="15" customHeight="1">
      <c r="A36" s="309" t="s">
        <v>138</v>
      </c>
      <c r="B36" s="309"/>
      <c r="C36" s="309"/>
      <c r="D36" s="309"/>
      <c r="E36" s="309"/>
      <c r="F36" s="204"/>
      <c r="G36" s="204"/>
    </row>
    <row r="37" spans="1:7" ht="12.75" customHeight="1">
      <c r="A37" s="309"/>
      <c r="B37" s="309"/>
      <c r="C37" s="309"/>
      <c r="D37" s="309"/>
      <c r="E37" s="309"/>
      <c r="F37" s="204"/>
      <c r="G37" s="204"/>
    </row>
    <row r="38" spans="1:7" ht="12.75">
      <c r="A38" s="309"/>
      <c r="B38" s="309"/>
      <c r="C38" s="309"/>
      <c r="D38" s="309"/>
      <c r="E38" s="309"/>
      <c r="F38" s="204"/>
      <c r="G38" s="204"/>
    </row>
    <row r="39" ht="12.75">
      <c r="B39" s="177"/>
    </row>
    <row r="40" ht="12.75">
      <c r="B40" s="177"/>
    </row>
    <row r="41" ht="12.75">
      <c r="B41" s="177"/>
    </row>
    <row r="42" ht="12.75">
      <c r="B42" s="205" t="s">
        <v>170</v>
      </c>
    </row>
    <row r="43" ht="12.75">
      <c r="B43" s="205" t="s">
        <v>171</v>
      </c>
    </row>
  </sheetData>
  <sheetProtection/>
  <protectedRanges>
    <protectedRange sqref="C17:C20" name="Intervalo1"/>
    <protectedRange sqref="C21:C22 C27:C30" name="Intervalo2"/>
  </protectedRanges>
  <mergeCells count="26">
    <mergeCell ref="C34:D35"/>
    <mergeCell ref="A36:E38"/>
    <mergeCell ref="J26:L26"/>
    <mergeCell ref="J27:J28"/>
    <mergeCell ref="K27:K28"/>
    <mergeCell ref="L27:L28"/>
    <mergeCell ref="J30:L32"/>
    <mergeCell ref="A32:D32"/>
    <mergeCell ref="B13:D13"/>
    <mergeCell ref="A15:D15"/>
    <mergeCell ref="J15:L17"/>
    <mergeCell ref="J19:L21"/>
    <mergeCell ref="J22:L24"/>
    <mergeCell ref="A24:D24"/>
    <mergeCell ref="B7:D7"/>
    <mergeCell ref="J7:J8"/>
    <mergeCell ref="K7:L7"/>
    <mergeCell ref="A9:D9"/>
    <mergeCell ref="B10:D10"/>
    <mergeCell ref="A12:D12"/>
    <mergeCell ref="A1:E1"/>
    <mergeCell ref="J3:L3"/>
    <mergeCell ref="B4:D4"/>
    <mergeCell ref="J4:L6"/>
    <mergeCell ref="A5:A6"/>
    <mergeCell ref="B5:D6"/>
  </mergeCells>
  <conditionalFormatting sqref="J9:L14">
    <cfRule type="expression" priority="2" dxfId="4" stopIfTrue="1">
      <formula>$J9=$B$13</formula>
    </cfRule>
  </conditionalFormatting>
  <conditionalFormatting sqref="J27">
    <cfRule type="cellIs" priority="1" dxfId="5" operator="equal" stopIfTrue="1">
      <formula>"Atende"</formula>
    </cfRule>
  </conditionalFormatting>
  <dataValidations count="2">
    <dataValidation type="list" allowBlank="1" showInputMessage="1" showErrorMessage="1" sqref="B13:D13">
      <formula1>$J$9:$J$14</formula1>
    </dataValidation>
    <dataValidation type="list" allowBlank="1" showInputMessage="1" showErrorMessage="1" sqref="B10:D10">
      <formula1>"Com Desoneração, Sem Desoneração"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8">
      <selection activeCell="A10" sqref="A10:J10"/>
    </sheetView>
  </sheetViews>
  <sheetFormatPr defaultColWidth="9.140625" defaultRowHeight="15"/>
  <cols>
    <col min="1" max="1" width="10.8515625" style="9" customWidth="1"/>
    <col min="2" max="6" width="9.140625" style="9" customWidth="1"/>
    <col min="7" max="7" width="4.140625" style="9" customWidth="1"/>
    <col min="8" max="8" width="11.00390625" style="9" customWidth="1"/>
    <col min="9" max="9" width="25.140625" style="9" customWidth="1"/>
    <col min="10" max="16384" width="9.140625" style="9" customWidth="1"/>
  </cols>
  <sheetData>
    <row r="2" spans="1:9" ht="28.5">
      <c r="A2" s="318" t="s">
        <v>163</v>
      </c>
      <c r="B2" s="318"/>
      <c r="C2" s="318"/>
      <c r="D2" s="318"/>
      <c r="E2" s="318"/>
      <c r="F2" s="318"/>
      <c r="G2" s="318"/>
      <c r="H2" s="318"/>
      <c r="I2" s="318"/>
    </row>
    <row r="5" spans="1:9" ht="15">
      <c r="A5" s="320" t="s">
        <v>173</v>
      </c>
      <c r="B5" s="318"/>
      <c r="C5" s="318"/>
      <c r="D5" s="318"/>
      <c r="E5" s="318"/>
      <c r="F5" s="318"/>
      <c r="G5" s="318"/>
      <c r="H5" s="318"/>
      <c r="I5" s="318"/>
    </row>
    <row r="6" spans="1:9" ht="15">
      <c r="A6" s="320"/>
      <c r="B6" s="318"/>
      <c r="C6" s="318"/>
      <c r="D6" s="318"/>
      <c r="E6" s="318"/>
      <c r="F6" s="318"/>
      <c r="G6" s="318"/>
      <c r="H6" s="318"/>
      <c r="I6" s="318"/>
    </row>
    <row r="7" spans="1:9" ht="15">
      <c r="A7" s="320"/>
      <c r="B7" s="318"/>
      <c r="C7" s="318"/>
      <c r="D7" s="318"/>
      <c r="E7" s="318"/>
      <c r="F7" s="318"/>
      <c r="G7" s="318"/>
      <c r="H7" s="318"/>
      <c r="I7" s="318"/>
    </row>
    <row r="8" spans="1:9" ht="3" customHeight="1">
      <c r="A8" s="318"/>
      <c r="B8" s="318"/>
      <c r="C8" s="318"/>
      <c r="D8" s="318"/>
      <c r="E8" s="318"/>
      <c r="F8" s="318"/>
      <c r="G8" s="318"/>
      <c r="H8" s="318"/>
      <c r="I8" s="318"/>
    </row>
    <row r="9" spans="1:9" ht="23.25">
      <c r="A9" s="206"/>
      <c r="B9" s="206"/>
      <c r="C9" s="206"/>
      <c r="D9" s="206"/>
      <c r="E9" s="206"/>
      <c r="F9" s="206"/>
      <c r="G9" s="206"/>
      <c r="H9" s="206"/>
      <c r="I9" s="206"/>
    </row>
    <row r="10" spans="1:10" ht="27.75" customHeight="1">
      <c r="A10" s="319" t="str">
        <f>'P.O.'!A4</f>
        <v>OBRA: PAVIMENTAÇÃO  DE TRECHO DA  ESTRADA  VICINAL COMUNIDADE SÃO JOÃO  E COMUNIDADE SÃO BENTO</v>
      </c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9" ht="23.25">
      <c r="A11" s="206"/>
      <c r="B11" s="206"/>
      <c r="C11" s="206"/>
      <c r="D11" s="206"/>
      <c r="E11" s="206"/>
      <c r="F11" s="206"/>
      <c r="G11" s="206"/>
      <c r="H11" s="206"/>
      <c r="I11" s="206"/>
    </row>
    <row r="12" spans="1:9" ht="15">
      <c r="A12" s="321"/>
      <c r="B12" s="321"/>
      <c r="C12" s="321"/>
      <c r="D12" s="321"/>
      <c r="E12" s="321"/>
      <c r="F12" s="321"/>
      <c r="G12" s="321"/>
      <c r="H12" s="321"/>
      <c r="I12" s="321"/>
    </row>
    <row r="13" spans="1:9" ht="14.25" customHeight="1">
      <c r="A13" s="322"/>
      <c r="B13" s="322"/>
      <c r="C13" s="323"/>
      <c r="D13" s="323"/>
      <c r="E13" s="324" t="s">
        <v>139</v>
      </c>
      <c r="F13" s="324"/>
      <c r="G13" s="324"/>
      <c r="H13" s="324"/>
      <c r="I13" s="324"/>
    </row>
    <row r="14" spans="1:9" ht="15">
      <c r="A14" s="322"/>
      <c r="B14" s="322"/>
      <c r="C14" s="323"/>
      <c r="D14" s="323"/>
      <c r="E14" s="324"/>
      <c r="F14" s="324"/>
      <c r="G14" s="324"/>
      <c r="H14" s="324"/>
      <c r="I14" s="324"/>
    </row>
    <row r="15" spans="1:9" ht="15">
      <c r="A15" s="325"/>
      <c r="B15" s="326"/>
      <c r="C15" s="326"/>
      <c r="D15" s="326"/>
      <c r="E15" s="326"/>
      <c r="F15" s="326"/>
      <c r="G15" s="326"/>
      <c r="H15" s="326"/>
      <c r="I15" s="326"/>
    </row>
    <row r="16" spans="1:9" ht="15">
      <c r="A16" s="327"/>
      <c r="B16" s="328" t="s">
        <v>149</v>
      </c>
      <c r="C16" s="328"/>
      <c r="D16" s="328"/>
      <c r="E16" s="328"/>
      <c r="F16" s="328"/>
      <c r="G16" s="328"/>
      <c r="H16" s="328"/>
      <c r="I16" s="327" t="s">
        <v>53</v>
      </c>
    </row>
    <row r="17" spans="1:9" ht="15">
      <c r="A17" s="327"/>
      <c r="B17" s="328"/>
      <c r="C17" s="328"/>
      <c r="D17" s="328"/>
      <c r="E17" s="328"/>
      <c r="F17" s="328"/>
      <c r="G17" s="328"/>
      <c r="H17" s="328"/>
      <c r="I17" s="327"/>
    </row>
    <row r="18" spans="1:9" ht="15">
      <c r="A18" s="180"/>
      <c r="B18" s="332"/>
      <c r="C18" s="332"/>
      <c r="D18" s="332"/>
      <c r="E18" s="332"/>
      <c r="F18" s="332"/>
      <c r="G18" s="332"/>
      <c r="H18" s="332"/>
      <c r="I18" s="181"/>
    </row>
    <row r="19" spans="1:9" ht="25.5" customHeight="1">
      <c r="A19" s="180"/>
      <c r="B19" s="333" t="s">
        <v>147</v>
      </c>
      <c r="C19" s="334"/>
      <c r="D19" s="334"/>
      <c r="E19" s="334"/>
      <c r="F19" s="334"/>
      <c r="G19" s="334"/>
      <c r="H19" s="334"/>
      <c r="I19" s="193">
        <f>'P.O.'!H33</f>
        <v>307985.11</v>
      </c>
    </row>
    <row r="20" spans="1:9" ht="15">
      <c r="A20" s="180"/>
      <c r="B20" s="182"/>
      <c r="C20" s="194"/>
      <c r="D20" s="194"/>
      <c r="E20" s="194"/>
      <c r="F20" s="194"/>
      <c r="G20" s="194"/>
      <c r="H20" s="195"/>
      <c r="I20" s="193"/>
    </row>
    <row r="21" spans="1:9" ht="52.5" customHeight="1">
      <c r="A21" s="180"/>
      <c r="B21" s="329" t="s">
        <v>145</v>
      </c>
      <c r="C21" s="330"/>
      <c r="D21" s="330"/>
      <c r="E21" s="330"/>
      <c r="F21" s="330"/>
      <c r="G21" s="330"/>
      <c r="H21" s="331"/>
      <c r="I21" s="196"/>
    </row>
    <row r="22" spans="1:9" s="179" customFormat="1" ht="26.25" customHeight="1">
      <c r="A22" s="181"/>
      <c r="B22" s="201" t="s">
        <v>150</v>
      </c>
      <c r="C22" s="201"/>
      <c r="D22" s="201"/>
      <c r="E22" s="201"/>
      <c r="F22" s="201"/>
      <c r="G22" s="201"/>
      <c r="H22" s="201"/>
      <c r="I22" s="202">
        <v>0.0699</v>
      </c>
    </row>
    <row r="23" spans="1:9" ht="25.5" customHeight="1">
      <c r="A23" s="189"/>
      <c r="B23" s="197" t="s">
        <v>148</v>
      </c>
      <c r="C23" s="198"/>
      <c r="D23" s="198"/>
      <c r="E23" s="198"/>
      <c r="F23" s="198"/>
      <c r="G23" s="198"/>
      <c r="H23" s="199"/>
      <c r="I23" s="200">
        <f>ROUND(I19*I22,2)</f>
        <v>21528.16</v>
      </c>
    </row>
    <row r="27" ht="15">
      <c r="D27" s="9" t="s">
        <v>170</v>
      </c>
    </row>
    <row r="28" ht="15">
      <c r="D28" s="9" t="s">
        <v>172</v>
      </c>
    </row>
  </sheetData>
  <sheetProtection/>
  <mergeCells count="15">
    <mergeCell ref="A15:I15"/>
    <mergeCell ref="A16:A17"/>
    <mergeCell ref="B16:H17"/>
    <mergeCell ref="I16:I17"/>
    <mergeCell ref="B21:H21"/>
    <mergeCell ref="B18:H18"/>
    <mergeCell ref="B19:H19"/>
    <mergeCell ref="A2:I2"/>
    <mergeCell ref="A10:J10"/>
    <mergeCell ref="A5:I8"/>
    <mergeCell ref="A12:I12"/>
    <mergeCell ref="A13:B13"/>
    <mergeCell ref="C13:D14"/>
    <mergeCell ref="E13:I14"/>
    <mergeCell ref="A14:B14"/>
  </mergeCells>
  <printOptions/>
  <pageMargins left="1" right="0.5118110236220472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User</cp:lastModifiedBy>
  <cp:lastPrinted>2023-10-10T16:09:58Z</cp:lastPrinted>
  <dcterms:created xsi:type="dcterms:W3CDTF">2021-07-05T17:34:42Z</dcterms:created>
  <dcterms:modified xsi:type="dcterms:W3CDTF">2023-10-11T16:34:52Z</dcterms:modified>
  <cp:category/>
  <cp:version/>
  <cp:contentType/>
  <cp:contentStatus/>
</cp:coreProperties>
</file>